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903" activeTab="2"/>
  </bookViews>
  <sheets>
    <sheet name="1.DT. Dan so" sheetId="20" r:id="rId1"/>
    <sheet name="2. Chỉ tiêu KT TH" sheetId="18" r:id="rId2"/>
    <sheet name="3.Thu - chi NSNN" sheetId="2" r:id="rId3"/>
    <sheet name="4 DN" sheetId="24" r:id="rId4"/>
    <sheet name="5 HTX" sheetId="27" r:id="rId5"/>
    <sheet name="6 Ca the" sheetId="25" r:id="rId6"/>
    <sheet name="7. GO NN" sheetId="19" r:id="rId7"/>
    <sheet name="8.9 GO CN.XD" sheetId="21" r:id="rId8"/>
    <sheet name="10.Von ĐT" sheetId="22" r:id="rId9"/>
    <sheet name="11.TMDV" sheetId="23" r:id="rId10"/>
    <sheet name="12.Cây hàng năm" sheetId="5" r:id="rId11"/>
    <sheet name="13. KQSX cây lâu năm" sheetId="6" r:id="rId12"/>
    <sheet name="14.Chăn nuôi" sheetId="7" r:id="rId13"/>
    <sheet name="15.lâm nghiệp" sheetId="8" r:id="rId14"/>
    <sheet name="16.Thủy sản" sheetId="9" r:id="rId15"/>
    <sheet name="17 Giáo dục" sheetId="16" r:id="rId16"/>
    <sheet name="18. Y tế" sheetId="17" r:id="rId17"/>
    <sheet name="19. MSDC&amp;ATXH" sheetId="14" r:id="rId18"/>
    <sheet name="Sheet1" sheetId="28" r:id="rId19"/>
  </sheets>
  <externalReferences>
    <externalReference r:id="rId20"/>
  </externalReferences>
  <definedNames>
    <definedName name="_xlnm.Print_Titles" localSheetId="0">'1.DT. Dan so'!$3:$3</definedName>
    <definedName name="_xlnm.Print_Titles" localSheetId="10">'12.Cây hàng năm'!$3:$3</definedName>
    <definedName name="_xlnm.Print_Titles" localSheetId="11">'13. KQSX cây lâu năm'!$3:$3</definedName>
    <definedName name="_xlnm.Print_Titles" localSheetId="16">'18. Y tế'!$3:$3</definedName>
    <definedName name="_xlnm.Print_Titles" localSheetId="3">'4 DN'!$3:$4</definedName>
    <definedName name="_xlnm.Print_Titles" localSheetId="4">'5 HTX'!$3:$4</definedName>
  </definedNames>
  <calcPr calcId="145621"/>
</workbook>
</file>

<file path=xl/calcChain.xml><?xml version="1.0" encoding="utf-8"?>
<calcChain xmlns="http://schemas.openxmlformats.org/spreadsheetml/2006/main">
  <c r="E40" i="17" l="1"/>
  <c r="E39" i="17"/>
  <c r="E36" i="17"/>
  <c r="E34" i="17"/>
  <c r="D33" i="17"/>
  <c r="E33" i="17" s="1"/>
  <c r="E32" i="17"/>
  <c r="E31" i="17"/>
  <c r="E30" i="17"/>
  <c r="E29" i="17"/>
  <c r="D27" i="17"/>
  <c r="E27" i="17" s="1"/>
  <c r="C27" i="17"/>
  <c r="E26" i="17"/>
  <c r="E23" i="17"/>
  <c r="E22" i="17"/>
  <c r="D21" i="17"/>
  <c r="C21" i="17"/>
  <c r="E20" i="17"/>
  <c r="E19" i="17"/>
  <c r="E18" i="17"/>
  <c r="E17" i="17"/>
  <c r="E16" i="17"/>
  <c r="E15" i="17"/>
  <c r="D14" i="17"/>
  <c r="E14" i="17" s="1"/>
  <c r="C14" i="17"/>
  <c r="E12" i="17"/>
  <c r="E10" i="17"/>
  <c r="D9" i="17"/>
  <c r="D28" i="17" s="1"/>
  <c r="C9" i="17"/>
  <c r="C28" i="17" s="1"/>
  <c r="E8" i="17"/>
  <c r="E7" i="17"/>
  <c r="E5" i="17"/>
  <c r="D4" i="17"/>
  <c r="E4" i="17" s="1"/>
  <c r="C4" i="17"/>
  <c r="E28" i="17" l="1"/>
  <c r="E21" i="17"/>
  <c r="E9" i="17"/>
  <c r="D7" i="2"/>
  <c r="D8" i="2"/>
  <c r="D11" i="2"/>
  <c r="D14" i="2"/>
  <c r="D15" i="2"/>
  <c r="D16" i="2"/>
  <c r="D18" i="2"/>
  <c r="C5" i="2"/>
  <c r="C12" i="2"/>
  <c r="G27" i="16" l="1"/>
  <c r="G26" i="16"/>
  <c r="G25" i="16"/>
  <c r="F24" i="16"/>
  <c r="G24" i="16" s="1"/>
  <c r="G23" i="16"/>
  <c r="G22" i="16"/>
  <c r="G21" i="16"/>
  <c r="F20" i="16"/>
  <c r="G20" i="16" s="1"/>
  <c r="G19" i="16"/>
  <c r="G18" i="16"/>
  <c r="G17" i="16"/>
  <c r="F16" i="16"/>
  <c r="G16" i="16" s="1"/>
  <c r="G14" i="16"/>
  <c r="G13" i="16"/>
  <c r="G12" i="16"/>
  <c r="G11" i="16"/>
  <c r="F10" i="16"/>
  <c r="G10" i="16" s="1"/>
  <c r="E10" i="16"/>
  <c r="G9" i="16"/>
  <c r="G8" i="16"/>
  <c r="F7" i="16"/>
  <c r="G7" i="16" s="1"/>
  <c r="G6" i="16"/>
  <c r="G5" i="16"/>
  <c r="G4" i="16"/>
  <c r="G28" i="20"/>
  <c r="G27" i="20"/>
  <c r="G25" i="20"/>
  <c r="G24" i="20"/>
  <c r="G22" i="20"/>
  <c r="G21" i="20"/>
  <c r="G20" i="20"/>
  <c r="G19" i="20"/>
  <c r="G18" i="20"/>
  <c r="G17" i="20"/>
  <c r="G16" i="20"/>
  <c r="G14" i="20"/>
  <c r="G13" i="20"/>
  <c r="E11" i="20"/>
  <c r="G11" i="20" s="1"/>
  <c r="F10" i="20"/>
  <c r="G10" i="20" s="1"/>
  <c r="G9" i="20"/>
  <c r="G7" i="20"/>
  <c r="G6" i="20"/>
  <c r="F4" i="20"/>
  <c r="G4" i="20" s="1"/>
  <c r="C11" i="22" l="1"/>
  <c r="D22" i="25" l="1"/>
  <c r="D21" i="25"/>
  <c r="D20" i="25"/>
  <c r="D19" i="25"/>
  <c r="D18" i="25"/>
  <c r="D17" i="25"/>
  <c r="D16" i="25"/>
  <c r="D15" i="25"/>
  <c r="D14" i="25"/>
  <c r="D13" i="25"/>
  <c r="D12" i="25"/>
  <c r="D11" i="25"/>
  <c r="D10" i="25"/>
  <c r="D8" i="25"/>
  <c r="D7" i="25"/>
  <c r="D6" i="25"/>
  <c r="G18" i="27"/>
  <c r="F18" i="27"/>
  <c r="G15" i="27"/>
  <c r="F15" i="27"/>
  <c r="G12" i="27"/>
  <c r="F12" i="27"/>
  <c r="G11" i="27"/>
  <c r="F11" i="27"/>
  <c r="G10" i="27"/>
  <c r="F10" i="27"/>
  <c r="G9" i="27"/>
  <c r="F9" i="27"/>
  <c r="G8" i="27"/>
  <c r="F8" i="27"/>
  <c r="G7" i="27"/>
  <c r="F7" i="27"/>
  <c r="G6" i="27"/>
  <c r="F6" i="27"/>
  <c r="G5" i="27"/>
  <c r="F5" i="27"/>
  <c r="G22" i="24"/>
  <c r="F22" i="24"/>
  <c r="G19" i="24"/>
  <c r="F19" i="24"/>
  <c r="G18" i="24"/>
  <c r="F18" i="24"/>
  <c r="G17" i="24"/>
  <c r="F17" i="24"/>
  <c r="G16" i="24"/>
  <c r="F16" i="24"/>
  <c r="G15" i="24"/>
  <c r="F15" i="24"/>
  <c r="G13" i="24"/>
  <c r="F13" i="24"/>
  <c r="G12" i="24"/>
  <c r="F12" i="24"/>
  <c r="G11" i="24"/>
  <c r="F11" i="24"/>
  <c r="G10" i="24"/>
  <c r="F10" i="24"/>
  <c r="G8" i="24"/>
  <c r="F8" i="24"/>
  <c r="G7" i="24"/>
  <c r="F7" i="24"/>
  <c r="G6" i="24"/>
  <c r="F6" i="24"/>
  <c r="G5" i="24"/>
  <c r="F5" i="24"/>
  <c r="D10" i="18" l="1"/>
  <c r="C10" i="18"/>
  <c r="B12" i="2"/>
  <c r="D12" i="2" s="1"/>
  <c r="B5" i="2"/>
  <c r="D5" i="2" s="1"/>
  <c r="F16" i="9" l="1"/>
  <c r="F15" i="9"/>
  <c r="F14" i="9"/>
  <c r="E13" i="9"/>
  <c r="F13" i="9" s="1"/>
  <c r="D13" i="9"/>
  <c r="F12" i="9"/>
  <c r="F11" i="9"/>
  <c r="F10" i="9"/>
  <c r="E9" i="9"/>
  <c r="D9" i="9"/>
  <c r="E8" i="9"/>
  <c r="D8" i="9"/>
  <c r="E7" i="9"/>
  <c r="D7" i="9"/>
  <c r="E6" i="9"/>
  <c r="E5" i="9" s="1"/>
  <c r="D6" i="9"/>
  <c r="F4" i="9"/>
  <c r="F14" i="8"/>
  <c r="F13" i="8"/>
  <c r="F12" i="8"/>
  <c r="F10" i="8"/>
  <c r="F9" i="8"/>
  <c r="F6" i="8"/>
  <c r="F5" i="8"/>
  <c r="E4" i="8"/>
  <c r="F4" i="8" s="1"/>
  <c r="D4" i="8"/>
  <c r="E19" i="7"/>
  <c r="E17" i="7"/>
  <c r="E15" i="7"/>
  <c r="E14" i="7"/>
  <c r="E13" i="7"/>
  <c r="E12" i="7"/>
  <c r="E10" i="7"/>
  <c r="E9" i="7"/>
  <c r="E8" i="7"/>
  <c r="E6" i="7"/>
  <c r="E5" i="7"/>
  <c r="E4" i="7"/>
  <c r="F45" i="6"/>
  <c r="F44" i="6"/>
  <c r="F43" i="6"/>
  <c r="F42" i="6"/>
  <c r="F40" i="6"/>
  <c r="F39" i="6"/>
  <c r="F38" i="6"/>
  <c r="F37" i="6"/>
  <c r="F35" i="6"/>
  <c r="F34" i="6"/>
  <c r="F33" i="6"/>
  <c r="F32" i="6"/>
  <c r="F30" i="6"/>
  <c r="F29" i="6"/>
  <c r="F28" i="6"/>
  <c r="F27" i="6"/>
  <c r="F25" i="6"/>
  <c r="F24" i="6"/>
  <c r="F23" i="6"/>
  <c r="F22" i="6"/>
  <c r="F19" i="6"/>
  <c r="F18" i="6"/>
  <c r="F17" i="6"/>
  <c r="F16" i="6"/>
  <c r="F9" i="6"/>
  <c r="F8" i="6"/>
  <c r="F7" i="6"/>
  <c r="F6" i="6"/>
  <c r="F37" i="5"/>
  <c r="F36" i="5"/>
  <c r="F35" i="5"/>
  <c r="F33" i="5"/>
  <c r="F32" i="5"/>
  <c r="F31" i="5"/>
  <c r="F29" i="5"/>
  <c r="F28" i="5"/>
  <c r="F27" i="5"/>
  <c r="F25" i="5"/>
  <c r="F24" i="5"/>
  <c r="F23" i="5"/>
  <c r="F21" i="5"/>
  <c r="F20" i="5"/>
  <c r="F19" i="5"/>
  <c r="F13" i="5"/>
  <c r="F12" i="5"/>
  <c r="F11" i="5"/>
  <c r="F9" i="5"/>
  <c r="F8" i="5"/>
  <c r="F7" i="5"/>
  <c r="E4" i="5"/>
  <c r="F4" i="5" s="1"/>
  <c r="D4" i="5"/>
  <c r="E11" i="19"/>
  <c r="E10" i="19"/>
  <c r="E9" i="19"/>
  <c r="D8" i="19"/>
  <c r="C8" i="19"/>
  <c r="C13" i="18" s="1"/>
  <c r="E7" i="19"/>
  <c r="E6" i="19"/>
  <c r="E5" i="19"/>
  <c r="D4" i="19"/>
  <c r="C4" i="19"/>
  <c r="E4" i="19" s="1"/>
  <c r="E8" i="19" l="1"/>
  <c r="D13" i="18"/>
  <c r="F6" i="9"/>
  <c r="F8" i="9"/>
  <c r="D5" i="9"/>
  <c r="F5" i="9" s="1"/>
  <c r="F7" i="9"/>
  <c r="F9" i="9"/>
  <c r="E21" i="21"/>
  <c r="D17" i="21"/>
  <c r="C17" i="21"/>
  <c r="C6" i="18" l="1"/>
  <c r="D6" i="18"/>
  <c r="E19" i="21" l="1"/>
  <c r="E23" i="21"/>
  <c r="E24" i="21"/>
  <c r="E25" i="21"/>
  <c r="C22" i="21"/>
  <c r="C16" i="18" s="1"/>
  <c r="C9" i="18"/>
  <c r="D22" i="21" l="1"/>
  <c r="E22" i="21" l="1"/>
  <c r="D16" i="18"/>
  <c r="E17" i="21"/>
  <c r="D9" i="18"/>
  <c r="E14" i="22"/>
  <c r="E5" i="21" l="1"/>
  <c r="E6" i="21"/>
  <c r="E9" i="21"/>
  <c r="E10" i="21"/>
  <c r="D8" i="21"/>
  <c r="D15" i="18" s="1"/>
  <c r="D4" i="21"/>
  <c r="D8" i="18" s="1"/>
  <c r="D7" i="18" s="1"/>
  <c r="C8" i="21"/>
  <c r="C4" i="21"/>
  <c r="D6" i="23"/>
  <c r="C6" i="23"/>
  <c r="E8" i="21" l="1"/>
  <c r="C15" i="18"/>
  <c r="E4" i="21"/>
  <c r="C8" i="18"/>
  <c r="E5" i="23"/>
  <c r="E6" i="23"/>
  <c r="E7" i="23"/>
  <c r="E8" i="23"/>
  <c r="E9" i="23"/>
  <c r="E11" i="23"/>
  <c r="E12" i="23"/>
  <c r="E13" i="23"/>
  <c r="E14" i="23"/>
  <c r="E15" i="23"/>
  <c r="E4" i="23"/>
  <c r="E12" i="22"/>
  <c r="E13" i="22"/>
  <c r="E6" i="22"/>
  <c r="E7" i="22"/>
  <c r="E8" i="22"/>
  <c r="C4" i="22"/>
  <c r="D11" i="22" l="1"/>
  <c r="E11" i="22" s="1"/>
  <c r="D4" i="22"/>
  <c r="E4" i="22" s="1"/>
  <c r="D14" i="18"/>
  <c r="D11" i="18" s="1"/>
  <c r="C14" i="18"/>
  <c r="C11" i="18" s="1"/>
  <c r="E13" i="18"/>
  <c r="E15" i="18"/>
  <c r="E16" i="18"/>
  <c r="E17" i="18"/>
  <c r="E6" i="18"/>
  <c r="E8" i="18"/>
  <c r="E9" i="18"/>
  <c r="E10" i="18"/>
  <c r="D4" i="18"/>
  <c r="C7" i="18"/>
  <c r="C4" i="18" s="1"/>
  <c r="E7" i="18" l="1"/>
  <c r="E11" i="18"/>
  <c r="E14" i="18"/>
  <c r="E4" i="18"/>
</calcChain>
</file>

<file path=xl/sharedStrings.xml><?xml version="1.0" encoding="utf-8"?>
<sst xmlns="http://schemas.openxmlformats.org/spreadsheetml/2006/main" count="581" uniqueCount="293">
  <si>
    <t>Ước tính kỳ báo cáo
(Triệu đồng)</t>
  </si>
  <si>
    <t>Kỳ báo cáo so với cùng kỳ năm trước
(%)</t>
  </si>
  <si>
    <t>TỔNG SỐ</t>
  </si>
  <si>
    <t>Thực hiện cùng kỳ năm trước
(Triệu đồng)</t>
  </si>
  <si>
    <t>Sản lượng lương thực có hạt (Tấn)</t>
  </si>
  <si>
    <t>Năng suất (Tạ/ha)</t>
  </si>
  <si>
    <t>Sản lượng (Tấn)</t>
  </si>
  <si>
    <t>Diện tích (Ha)</t>
  </si>
  <si>
    <t>Ngô</t>
  </si>
  <si>
    <t>Khoai lang</t>
  </si>
  <si>
    <t>Lạc</t>
  </si>
  <si>
    <t>Thực hiện  năm trước</t>
  </si>
  <si>
    <t>Ước tính năm báo cáo</t>
  </si>
  <si>
    <t>Năm báo cáo so với năm trước (%)</t>
  </si>
  <si>
    <t>Diện tích, năng suất và sản lượng một số cây hàng năm</t>
  </si>
  <si>
    <t xml:space="preserve">Cây công nghiệp </t>
  </si>
  <si>
    <t>Chè</t>
  </si>
  <si>
    <t>Cao su</t>
  </si>
  <si>
    <t>Hồ tiêu</t>
  </si>
  <si>
    <t>Cây ăn quả</t>
  </si>
  <si>
    <t>Cam</t>
  </si>
  <si>
    <t>Xoài</t>
  </si>
  <si>
    <t>Diện tích thu hoạch (Ha)</t>
  </si>
  <si>
    <t>Số lượng trâu (Con)</t>
  </si>
  <si>
    <t>Số lượng bò (Con)</t>
  </si>
  <si>
    <t>Số lượng lợn (Con)</t>
  </si>
  <si>
    <t>Số lượng gia cầm (Nghìn con)</t>
  </si>
  <si>
    <t>Sản lượng thịt hơi xuất chuồng (Tấn)</t>
  </si>
  <si>
    <t>Thịt lợn</t>
  </si>
  <si>
    <t>Thịt trâu</t>
  </si>
  <si>
    <t>Thịt bò</t>
  </si>
  <si>
    <t>Thịt gia cầm</t>
  </si>
  <si>
    <t>Sản lượng sản phẩm chăn nuôi khác</t>
  </si>
  <si>
    <t>Trứng (Nghìn quả)</t>
  </si>
  <si>
    <t>Thực hiện cùng kỳ năm trước</t>
  </si>
  <si>
    <t>Ước tính kỳ báo cáo</t>
  </si>
  <si>
    <t>Kỳ báo cáo so với cùng kỳ năm trước (%)</t>
  </si>
  <si>
    <t>Rừng sản xuất</t>
  </si>
  <si>
    <t>Rừng phòng hộ</t>
  </si>
  <si>
    <t>Rừng đặc dụng</t>
  </si>
  <si>
    <t>Cá</t>
  </si>
  <si>
    <t>Tôm</t>
  </si>
  <si>
    <t>Thủy sản khác</t>
  </si>
  <si>
    <t>Đơn vị tính</t>
  </si>
  <si>
    <t>Phân theo giới tính</t>
  </si>
  <si>
    <t>Nam</t>
  </si>
  <si>
    <t>Nữ</t>
  </si>
  <si>
    <t>Phân theo thành thị, nông thôn</t>
  </si>
  <si>
    <t>Thành thị</t>
  </si>
  <si>
    <t>Nông thôn</t>
  </si>
  <si>
    <t>Rau các loại</t>
  </si>
  <si>
    <t>Đậu các loại</t>
  </si>
  <si>
    <t>Bưởi</t>
  </si>
  <si>
    <t>Chanh</t>
  </si>
  <si>
    <t>Cây ăn quả khác</t>
  </si>
  <si>
    <t>Trong đó:  Gà (Nghìn con)</t>
  </si>
  <si>
    <t>Tổng thôn, xóm, tổ dân phố</t>
  </si>
  <si>
    <t>Hộ</t>
  </si>
  <si>
    <t>Người</t>
  </si>
  <si>
    <t>‰</t>
  </si>
  <si>
    <t>Nhà nước</t>
  </si>
  <si>
    <t>Ngoài nhà nước</t>
  </si>
  <si>
    <t>Đầu tư trực tiếp nước ngoài</t>
  </si>
  <si>
    <t>Phân theo khoản mục đầu tư</t>
  </si>
  <si>
    <t>Vốn đầu tư xây dựng cơ bản</t>
  </si>
  <si>
    <t>Vốn đầu tư mua sắm TSCĐ không qua XDCB</t>
  </si>
  <si>
    <t>Vốn đầu tư sữa chữa, nâng cấp TSCĐ</t>
  </si>
  <si>
    <t>Vốn đầu tư bổ sung vốn lưu động</t>
  </si>
  <si>
    <t>Vốn đầu tư khác</t>
  </si>
  <si>
    <t>Phân theo nguồn vốn</t>
  </si>
  <si>
    <t>Vốn khu vực  nhà nước</t>
  </si>
  <si>
    <t>Vốn khu vực ngoài nhà nước</t>
  </si>
  <si>
    <t>Vốn đầu tư trực tiếp nước ngoài</t>
  </si>
  <si>
    <t>1. Số trường mầm non</t>
  </si>
  <si>
    <t>Trường</t>
  </si>
  <si>
    <t>2. Số lớp mầm non</t>
  </si>
  <si>
    <t>Lớp</t>
  </si>
  <si>
    <t>3. Số giáo viên mầm non</t>
  </si>
  <si>
    <t>4. Số học sinh mầm non</t>
  </si>
  <si>
    <t>Cháu</t>
  </si>
  <si>
    <t>Học sinh mẫu giáo</t>
  </si>
  <si>
    <t>Học sinh nhà trẻ</t>
  </si>
  <si>
    <t>5. Số trường phổ thông</t>
  </si>
  <si>
    <t>Tiểu học</t>
  </si>
  <si>
    <t>"</t>
  </si>
  <si>
    <t>Trung học cơ sở</t>
  </si>
  <si>
    <t>Trung học phổ thông</t>
  </si>
  <si>
    <t>7. Số giáo viên phổ thông</t>
  </si>
  <si>
    <t>8. Số học sinh phổ thông</t>
  </si>
  <si>
    <t>1. Số cơ sở khám chữa bệnh</t>
  </si>
  <si>
    <t>2. Số giường bệnh</t>
  </si>
  <si>
    <t>3. Số cán bộ ngành y</t>
  </si>
  <si>
    <t>4. Số cán bộ ngành dược</t>
  </si>
  <si>
    <t>Giường</t>
  </si>
  <si>
    <t>Thực hiện năm trước (triệu đồng)</t>
  </si>
  <si>
    <t>Ước tính kỳ báo cáo (triệu đồng)</t>
  </si>
  <si>
    <t>1. Giá trị sản xuất một số ngành kinh tế theo giá hiện hành</t>
  </si>
  <si>
    <t>Phân theo khu vực</t>
  </si>
  <si>
    <t>Triệu đồng</t>
  </si>
  <si>
    <t>Ha</t>
  </si>
  <si>
    <t>m3</t>
  </si>
  <si>
    <t>ster</t>
  </si>
  <si>
    <t>1000 cây</t>
  </si>
  <si>
    <t>Tấn</t>
  </si>
  <si>
    <t>%</t>
  </si>
  <si>
    <t>1. Giá trị sản xuất công nghiệp theo giá hiện hành</t>
  </si>
  <si>
    <t>2. Giá trị sản xuất công nghiệp theo giá so sánh năm 2010</t>
  </si>
  <si>
    <t>Thôn, xóm, TDP</t>
  </si>
  <si>
    <t xml:space="preserve"> - Nông, lâm nghiệp và thủy sản</t>
  </si>
  <si>
    <t xml:space="preserve"> - Công nghiệp và xây dựng</t>
  </si>
  <si>
    <t xml:space="preserve"> - Thương mại và dịch vụ</t>
  </si>
  <si>
    <t xml:space="preserve">      + Công nghiệp</t>
  </si>
  <si>
    <t xml:space="preserve">      + Xây dựng</t>
  </si>
  <si>
    <t>2. Giá trị sản xuất một số ngành kinh tế theo giá so sánh năm 2010</t>
  </si>
  <si>
    <t xml:space="preserve"> 2. Đơn vị hành chính</t>
  </si>
  <si>
    <t xml:space="preserve"> 3. Tổng số hộ dân cư</t>
  </si>
  <si>
    <t xml:space="preserve"> 4. Dân số trung bình</t>
  </si>
  <si>
    <t xml:space="preserve"> 5. Tỷ suất sinh thô</t>
  </si>
  <si>
    <t xml:space="preserve"> 6. Tỷ suất chết thô</t>
  </si>
  <si>
    <t xml:space="preserve"> 7. Tỷ suất tăng dân số tự nhiên</t>
  </si>
  <si>
    <t>Thực hiện năm trước</t>
  </si>
  <si>
    <t>Ước năm báo cáo</t>
  </si>
  <si>
    <t xml:space="preserve"> - Thu ngân sách địa phương được hưởng theo phân cấp</t>
  </si>
  <si>
    <t xml:space="preserve"> - Thu bổ sung từ ngân sách cấp trên</t>
  </si>
  <si>
    <t xml:space="preserve"> - Thu dự trữ từ quỹ tài chính</t>
  </si>
  <si>
    <t xml:space="preserve"> -  Thu kết dư</t>
  </si>
  <si>
    <t xml:space="preserve"> - Thu chuyển nguồn từ năm trước chuyển sang</t>
  </si>
  <si>
    <t>2. Tổng chi ngân sách địa phương</t>
  </si>
  <si>
    <t>1. Tổng thu ngân sách địa phương</t>
  </si>
  <si>
    <t xml:space="preserve"> - Chi đầu tư phát triển</t>
  </si>
  <si>
    <t xml:space="preserve"> - Chi thường xuyên</t>
  </si>
  <si>
    <t xml:space="preserve"> - Chi bổ sung cho ngân sách cấp dưới</t>
  </si>
  <si>
    <t xml:space="preserve"> - Chi nộp ngân sách cấp trên</t>
  </si>
  <si>
    <t xml:space="preserve"> - Các khoản chi khác</t>
  </si>
  <si>
    <t xml:space="preserve">Chia ra: </t>
  </si>
  <si>
    <t>Thực hiện năm trước (Triệu đồng)</t>
  </si>
  <si>
    <t>Ước năm báo cáo (Triệu đồng)</t>
  </si>
  <si>
    <t xml:space="preserve">Ước tính kỳ báo cáo (Triệu đồng)
</t>
  </si>
  <si>
    <t>1. Giá trị sản xuất xây dựng theo giá hiện hành</t>
  </si>
  <si>
    <t>2. Giá trị sản xuất xây dựng theo giá so sánh năm 2010</t>
  </si>
  <si>
    <t xml:space="preserve"> 1. Tổng mức bán lẻ hàng hoá theo giá hiện hành</t>
  </si>
  <si>
    <t xml:space="preserve"> 2. Doanh thu dịch vụ lưu trú và ăn uống theo giá hiện hành</t>
  </si>
  <si>
    <t xml:space="preserve"> 3. Số lượng chợ, siêu thị, trung tâm thương mại</t>
  </si>
  <si>
    <t>Cơ sở</t>
  </si>
  <si>
    <t xml:space="preserve">    - Số lượng chợ</t>
  </si>
  <si>
    <t xml:space="preserve">    - Số lượng siêu thị</t>
  </si>
  <si>
    <t xml:space="preserve">    - Số lượng trung tâm thương mại</t>
  </si>
  <si>
    <t>Số lượng hành khách vận chuyển</t>
  </si>
  <si>
    <t>Số lượng hành khách luân chuyển</t>
  </si>
  <si>
    <t>Khối lượng hàng hóa vận chuyển</t>
  </si>
  <si>
    <t>1000 Tấn</t>
  </si>
  <si>
    <t>Khối lượng hàng hóa luân chuyển</t>
  </si>
  <si>
    <t>1000 Tấn.km</t>
  </si>
  <si>
    <t>Tổng doanh thu vận tải, kho bãi và dịch vụ vận tải</t>
  </si>
  <si>
    <t xml:space="preserve"> 4. Vận tải</t>
  </si>
  <si>
    <t>Vụ</t>
  </si>
  <si>
    <t>Bác sĩ/ 1 vạn dân</t>
  </si>
  <si>
    <t>Giường bệnh/1 vạn dân</t>
  </si>
  <si>
    <t xml:space="preserve">   - Số ca mắc</t>
  </si>
  <si>
    <t>Ca</t>
  </si>
  <si>
    <t xml:space="preserve">   - Số người chết</t>
  </si>
  <si>
    <t xml:space="preserve">   - Số vụ ngộ độc thực phẩm tập thể</t>
  </si>
  <si>
    <t xml:space="preserve">   - Số người ngộ độc thực phẩm </t>
  </si>
  <si>
    <t xml:space="preserve">   - Số người chết do bị ngộ độc thực phẩm</t>
  </si>
  <si>
    <t xml:space="preserve"> 5. Số bác sĩ bình quân trên vạn dân</t>
  </si>
  <si>
    <t xml:space="preserve"> 6. Số giường bệnh viện bình quân trên vạn dân</t>
  </si>
  <si>
    <t xml:space="preserve"> 7. Tỷ lệ xã/phường/thị trấn có bác sỹ </t>
  </si>
  <si>
    <t xml:space="preserve"> 8. Tỷ lệ xã/phường/thị trấn có hộ sinh hoặc y sỹ sản khoa </t>
  </si>
  <si>
    <t xml:space="preserve"> 9. Tỷ lệ xã/phường/thị trấn đạt chuẩn quốc gia về y tế</t>
  </si>
  <si>
    <t xml:space="preserve"> 10. Tỷ lệ trẻ em dưới 1 tuổi được tiêm chủng đầy đủ các loại vắc xin </t>
  </si>
  <si>
    <t xml:space="preserve"> 11. Tỷ lệ trẻ em dưới 5 tuổi bị suy dinh dưỡng</t>
  </si>
  <si>
    <t xml:space="preserve"> 12 Tỷ lệ người dân tham gia bảo hiểm y tế</t>
  </si>
  <si>
    <t xml:space="preserve"> 13. Số ca mắc, chết do bệnh truyền nhiễm gây dịch</t>
  </si>
  <si>
    <t xml:space="preserve"> 14. Ngộ độc thực phẩm</t>
  </si>
  <si>
    <t xml:space="preserve">  - Bệnh viện</t>
  </si>
  <si>
    <t xml:space="preserve">  - Phòng khám đa khoa khu vực</t>
  </si>
  <si>
    <t xml:space="preserve">  - Trạm y tế</t>
  </si>
  <si>
    <t xml:space="preserve"> 1. Tỷ lệ hộ dân cư, xã/phường/thị trấn, thôn/xóm/tổ dân phố đạt chuẩn văn hóa</t>
  </si>
  <si>
    <t xml:space="preserve">  - Tỷ lệ hộ dân cư đạt chuẩn văn hóa</t>
  </si>
  <si>
    <t xml:space="preserve">  - Tỷ lệ thôn/xóm/tổ dân phố đạt chuẩn văn hóa</t>
  </si>
  <si>
    <t xml:space="preserve"> 3. Tỷ lệ hộ nghèo, cận nghèo</t>
  </si>
  <si>
    <t xml:space="preserve">  - Tỷ lệ hộ nghèo tiếp cận đa chiều</t>
  </si>
  <si>
    <t xml:space="preserve">  - Tỷ lệ hộ cận nghèo tiếp cận đa chiều</t>
  </si>
  <si>
    <t xml:space="preserve"> 4. Tai nạn giao thông</t>
  </si>
  <si>
    <t xml:space="preserve">   - Số vụ tai nạn</t>
  </si>
  <si>
    <t xml:space="preserve">   - Số người bị thương</t>
  </si>
  <si>
    <t>Chỉ tiêu</t>
  </si>
  <si>
    <t xml:space="preserve"> 5. Cháy nổ</t>
  </si>
  <si>
    <t xml:space="preserve">  Số vụ cháy, nổ </t>
  </si>
  <si>
    <t xml:space="preserve">  Số người chết </t>
  </si>
  <si>
    <t xml:space="preserve">  Số người bị thương </t>
  </si>
  <si>
    <t xml:space="preserve">  Tổng giá trị tài sản thiệt hại ước tính</t>
  </si>
  <si>
    <t xml:space="preserve"> 8. Tỷ lệ sinh con thứ 3 trở lên</t>
  </si>
  <si>
    <t xml:space="preserve"> 9. Lực lượng lao động 15 tuổi trở lên</t>
  </si>
  <si>
    <t xml:space="preserve"> Trong đó: Đầu tư của dân cư</t>
  </si>
  <si>
    <t>Số lượng hươu (Con)</t>
  </si>
  <si>
    <t>Số lượng dê, cừu (Con)</t>
  </si>
  <si>
    <t xml:space="preserve">Nông nghiệp, lâm nghiệp và thủy sản </t>
  </si>
  <si>
    <r>
      <rPr>
        <sz val="13"/>
        <rFont val="Times New Roman"/>
        <family val="1"/>
      </rPr>
      <t>Khai khoáng</t>
    </r>
    <r>
      <rPr>
        <i/>
        <sz val="13"/>
        <rFont val="Times New Roman"/>
        <family val="1"/>
      </rPr>
      <t xml:space="preserve"> </t>
    </r>
  </si>
  <si>
    <t xml:space="preserve">Công nghiệp chế biến, chế tạo </t>
  </si>
  <si>
    <t xml:space="preserve">Sản xuất và phân phối điện, khí đốt, nước nóng, hơi nước và điều hòa không khí </t>
  </si>
  <si>
    <t xml:space="preserve">Cung cấp nước; hoạt động quản lý và xử lý rác thải, nước thải </t>
  </si>
  <si>
    <r>
      <t>Xây dựng</t>
    </r>
    <r>
      <rPr>
        <i/>
        <sz val="13"/>
        <rFont val="Times New Roman"/>
        <family val="1"/>
      </rPr>
      <t xml:space="preserve"> </t>
    </r>
  </si>
  <si>
    <t xml:space="preserve">Bán buôn và bán lẻ, sửa chữa ô tô, mô tô, xa máy và xe có động cơ khác </t>
  </si>
  <si>
    <t xml:space="preserve">Vận tải kho bãi </t>
  </si>
  <si>
    <t xml:space="preserve">Dịch vụ lưu trú và ăn uống </t>
  </si>
  <si>
    <r>
      <rPr>
        <sz val="13"/>
        <rFont val="Times New Roman"/>
        <family val="1"/>
      </rPr>
      <t>Thông tin và truyền thông</t>
    </r>
    <r>
      <rPr>
        <i/>
        <sz val="13"/>
        <rFont val="Times New Roman"/>
        <family val="1"/>
      </rPr>
      <t xml:space="preserve"> </t>
    </r>
  </si>
  <si>
    <t xml:space="preserve">Hoạt động tài chính, ngân hàng và bảo hiểm </t>
  </si>
  <si>
    <t xml:space="preserve">Hoạt động kinh doanh bất động sản </t>
  </si>
  <si>
    <t xml:space="preserve">Hoạt động chuyên môn, khoa học và công nghệ </t>
  </si>
  <si>
    <t xml:space="preserve">Hoạt động hành chính và dịch vụ hỗ trợ </t>
  </si>
  <si>
    <t>Giáo dục và đào tạo</t>
  </si>
  <si>
    <t xml:space="preserve">Y tế và hoạt động trợ giúp xã hội </t>
  </si>
  <si>
    <t xml:space="preserve">Nghệ thuật, vui chơi và giải trí </t>
  </si>
  <si>
    <t xml:space="preserve">Hoạt động dịch vụ khác </t>
  </si>
  <si>
    <t>Thực hiện cùng kỳ năm trước
(Cơ sở)</t>
  </si>
  <si>
    <t>Ước tính kỳ báo cáo
(Cơ sở)</t>
  </si>
  <si>
    <t>Doanh nghiệp</t>
  </si>
  <si>
    <t>Lao động</t>
  </si>
  <si>
    <t>HTX</t>
  </si>
  <si>
    <t xml:space="preserve">  - Các cơ sở y tế khác</t>
  </si>
  <si>
    <t xml:space="preserve">   - Bác sĩ  </t>
  </si>
  <si>
    <t xml:space="preserve">   - Y sĩ  </t>
  </si>
  <si>
    <r>
      <t xml:space="preserve">   - Điều dưỡng</t>
    </r>
    <r>
      <rPr>
        <i/>
        <sz val="13"/>
        <rFont val="Times New Roman"/>
        <family val="1"/>
      </rPr>
      <t xml:space="preserve"> </t>
    </r>
  </si>
  <si>
    <t xml:space="preserve">   - Hộ sinh  </t>
  </si>
  <si>
    <t xml:space="preserve">   - Kỹ thuật viên Y  </t>
  </si>
  <si>
    <t xml:space="preserve">   - Khác </t>
  </si>
  <si>
    <t xml:space="preserve">    - Dược sĩ </t>
  </si>
  <si>
    <t xml:space="preserve">    - Dược sĩ cao đẳng, trung cấp</t>
  </si>
  <si>
    <t xml:space="preserve">    - Dược tá  </t>
  </si>
  <si>
    <t xml:space="preserve">    - Kỹ thuật viên dược  </t>
  </si>
  <si>
    <t xml:space="preserve">    - Khác</t>
  </si>
  <si>
    <t xml:space="preserve"> 1. Tổng diện tích đất tự nhiên</t>
  </si>
  <si>
    <t>Phổ thông cơ sở (Liên cấp I, II)</t>
  </si>
  <si>
    <t>Trung học ( Liên cấp I,II,III hoặc II,III)</t>
  </si>
  <si>
    <t>Nhà ở</t>
  </si>
  <si>
    <t>Nhà không để ở</t>
  </si>
  <si>
    <t>Công trình kỷ thuật dân dung</t>
  </si>
  <si>
    <t>Công trình kỷ thuật chuyên dung</t>
  </si>
  <si>
    <t>1. Diện tích rừng trồng mới tập trung</t>
  </si>
  <si>
    <t>2. Diện tích rừng khoanh nuôi</t>
  </si>
  <si>
    <t xml:space="preserve">3. Diện tích rừng được chăm sóc </t>
  </si>
  <si>
    <t>4. Diện tích rừng được giao khoán bảo vệ (ha)</t>
  </si>
  <si>
    <t>5. Sản phẩm lâm nghiệp chủ yếu</t>
  </si>
  <si>
    <t>6. Số lượng cây lâm nghiệp trồng phân tán</t>
  </si>
  <si>
    <t>Sản lượng gỗ khai thác</t>
  </si>
  <si>
    <t>Sản lượng củi khai thác</t>
  </si>
  <si>
    <t>1. Giá trị sản xuất nông, lâm nghiệp, thủy sản theo giá hiện hành</t>
  </si>
  <si>
    <t>Chia ra: - Ngành Nông nghiệp</t>
  </si>
  <si>
    <t xml:space="preserve">                - Ngành Lâm nghiệp</t>
  </si>
  <si>
    <t xml:space="preserve">             : - Ngành Thủy sản</t>
  </si>
  <si>
    <t>2. Giá trị sản xuất nông, lâm nghiệp, thủy sản theo giá so sánh</t>
  </si>
  <si>
    <t xml:space="preserve">                - Ngành Thủy sản</t>
  </si>
  <si>
    <t>1. Diện tích nuôi trồng thủy sản</t>
  </si>
  <si>
    <t>2. Sản lượng thủy sản</t>
  </si>
  <si>
    <t>2.1 Sản lượng thủy sản nuôi trồng</t>
  </si>
  <si>
    <t>2.2 Sản lượng thủy sản khai thác</t>
  </si>
  <si>
    <t>Sản lượng sản phẩm chăn nuôi không qua giết mổ</t>
  </si>
  <si>
    <t>Chó, thỏ, mèo..vv (Tấn)</t>
  </si>
  <si>
    <t>1000 lượt Người</t>
  </si>
  <si>
    <t>1000 lượt Người.km</t>
  </si>
  <si>
    <t>6. Số lớp học phổ thông</t>
  </si>
  <si>
    <t>Diện tích hiện có (Ha)</t>
  </si>
  <si>
    <t xml:space="preserve">   - Tỷ lệ xã đạt chuẩn nông thôn mới</t>
  </si>
  <si>
    <t xml:space="preserve">                      + Đạt chuẩn nông thôn mới kiểu mẫu</t>
  </si>
  <si>
    <t xml:space="preserve">   - Tỷ lệ thôn đạt khu dân cư nông thôn mới kiểu mẫu</t>
  </si>
  <si>
    <r>
      <t xml:space="preserve">    </t>
    </r>
    <r>
      <rPr>
        <i/>
        <sz val="13"/>
        <rFont val="Times New Roman"/>
        <family val="1"/>
      </rPr>
      <t>Trong đó</t>
    </r>
    <r>
      <rPr>
        <sz val="13"/>
        <rFont val="Times New Roman"/>
        <family val="1"/>
      </rPr>
      <t>:  + Đạt chuẩn nông thôn mới nâng cao</t>
    </r>
  </si>
  <si>
    <t xml:space="preserve"> 2. Tỷ lệ xã được công nhận đạt tiêu chí nông thôn mới, kiểu mẫu, nâng cao</t>
  </si>
  <si>
    <t>-</t>
  </si>
  <si>
    <t xml:space="preserve">                                  </t>
  </si>
  <si>
    <t>8. Giá trị sản xuất công nghiệp năm 2022</t>
  </si>
  <si>
    <t>9. Giá trị sản xuất xây dựng năm 2022</t>
  </si>
  <si>
    <t>Loại hình khác</t>
  </si>
  <si>
    <t>11. Thương mại, dịch vụ và vận tải năm 2022</t>
  </si>
  <si>
    <t>7. Giá trị sản xuất nông, lâm nghiệp, thủy sản năm 2022</t>
  </si>
  <si>
    <t>12. Kết quả sản xuất một số cây hàng năm chủ yếu năm 2022</t>
  </si>
  <si>
    <t>Lúa Đông Xuân</t>
  </si>
  <si>
    <t>Lúa Hè Thu</t>
  </si>
  <si>
    <t>Lúa Mùa (Hoặc Thu Đông)</t>
  </si>
  <si>
    <t xml:space="preserve"> 13. Kết quả sản xuất một số cây lâu năm chủ yếu năm 2022</t>
  </si>
  <si>
    <t>14. Kết quả sản xuất chăn nuôi năm 2022</t>
  </si>
  <si>
    <t>15. Kết quả sản xuất lâm nghiệp năm 2022</t>
  </si>
  <si>
    <t>16. Kết quả sản xuất thủy sản năm 2022</t>
  </si>
  <si>
    <t>3. Thu - Chi ngân sách Nhà nước trên địa bàn năm 2022</t>
  </si>
  <si>
    <t>2. Chỉ tiêu kinh tế tổng hợp năm 2022</t>
  </si>
  <si>
    <t>4. Số Doanh nghiệp, Lao động đang hoạt động phân theo ngành kinh tế năm 2022</t>
  </si>
  <si>
    <t>6. Số cơ sở SXKD cá thể đang hoạt động phân theo ngành kinh tế 2022</t>
  </si>
  <si>
    <t>5. Số Hợp tác xã, lao động đang hoạt động phân theo ngành kinh tế năm 2022</t>
  </si>
  <si>
    <t>10. Thực hiện vốn đầu tư phát triển toàn xã hội trên địa bàn năm 2022</t>
  </si>
  <si>
    <t>1. Diện tích - Dân số và lao động năm 2022</t>
  </si>
  <si>
    <t>17. Giáo dục đầu năm học 2022 - 2023</t>
  </si>
  <si>
    <t>18. Hoạt động Y tế năm 2022</t>
  </si>
  <si>
    <t>19. Một số chỉ tiêu về đời sống, an toàn xã hội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</si>
</sst>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0;[Red]#,##0.00"/>
    <numFmt numFmtId="167" formatCode="_(* #,##0.0000_);_(* \(#,##0.0000\);_(* &quot;-&quot;??_);_(@_)"/>
  </numFmts>
  <fonts count="2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u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3"/>
      <color rgb="FFFF000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Calibri"/>
      <family val="2"/>
    </font>
    <font>
      <b/>
      <sz val="14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3"/>
      <color indexed="8"/>
      <name val="Times New Roman"/>
      <family val="1"/>
    </font>
    <font>
      <b/>
      <i/>
      <sz val="13"/>
      <name val="Times New Roman"/>
      <family val="1"/>
    </font>
    <font>
      <sz val="12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</cellStyleXfs>
  <cellXfs count="2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4" fillId="0" borderId="0" xfId="0" applyNumberFormat="1" applyFont="1"/>
    <xf numFmtId="49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/>
    <xf numFmtId="43" fontId="1" fillId="0" borderId="0" xfId="1" applyFont="1" applyAlignment="1">
      <alignment vertical="center"/>
    </xf>
    <xf numFmtId="43" fontId="1" fillId="0" borderId="0" xfId="1" applyFont="1"/>
    <xf numFmtId="43" fontId="7" fillId="0" borderId="0" xfId="1" applyFont="1"/>
    <xf numFmtId="43" fontId="8" fillId="0" borderId="0" xfId="1" applyFont="1"/>
    <xf numFmtId="165" fontId="1" fillId="0" borderId="0" xfId="1" applyNumberFormat="1" applyFont="1"/>
    <xf numFmtId="165" fontId="10" fillId="0" borderId="0" xfId="1" applyNumberFormat="1" applyFont="1"/>
    <xf numFmtId="49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" fillId="0" borderId="0" xfId="1" applyNumberFormat="1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165" fontId="1" fillId="0" borderId="0" xfId="1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1" fillId="0" borderId="3" xfId="0" applyNumberFormat="1" applyFont="1" applyBorder="1"/>
    <xf numFmtId="0" fontId="1" fillId="0" borderId="3" xfId="0" applyFont="1" applyBorder="1"/>
    <xf numFmtId="49" fontId="3" fillId="0" borderId="0" xfId="0" applyNumberFormat="1" applyFont="1"/>
    <xf numFmtId="0" fontId="3" fillId="0" borderId="0" xfId="0" applyFont="1" applyAlignment="1">
      <alignment horizontal="right"/>
    </xf>
    <xf numFmtId="43" fontId="1" fillId="0" borderId="0" xfId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1" fillId="0" borderId="0" xfId="0" applyNumberFormat="1" applyFont="1" applyAlignment="1"/>
    <xf numFmtId="165" fontId="1" fillId="0" borderId="0" xfId="1" applyNumberFormat="1" applyFont="1" applyBorder="1" applyAlignment="1">
      <alignment horizontal="center" vertical="center" wrapText="1"/>
    </xf>
    <xf numFmtId="43" fontId="2" fillId="0" borderId="0" xfId="1" applyNumberFormat="1" applyFont="1" applyAlignment="1">
      <alignment vertical="center"/>
    </xf>
    <xf numFmtId="43" fontId="1" fillId="0" borderId="0" xfId="1" applyNumberFormat="1" applyFont="1" applyAlignment="1">
      <alignment vertical="center"/>
    </xf>
    <xf numFmtId="49" fontId="2" fillId="0" borderId="0" xfId="0" applyNumberFormat="1" applyFont="1"/>
    <xf numFmtId="49" fontId="1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3" fontId="2" fillId="0" borderId="1" xfId="1" applyFont="1" applyBorder="1" applyAlignment="1">
      <alignment vertical="center"/>
    </xf>
    <xf numFmtId="43" fontId="2" fillId="0" borderId="2" xfId="1" applyFont="1" applyBorder="1" applyAlignment="1">
      <alignment horizontal="center" vertical="center" wrapText="1"/>
    </xf>
    <xf numFmtId="43" fontId="2" fillId="0" borderId="0" xfId="1" applyFont="1"/>
    <xf numFmtId="43" fontId="2" fillId="0" borderId="0" xfId="1" applyFont="1" applyBorder="1"/>
    <xf numFmtId="43" fontId="1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43" fontId="1" fillId="0" borderId="3" xfId="1" applyFont="1" applyBorder="1"/>
    <xf numFmtId="43" fontId="1" fillId="0" borderId="0" xfId="1" applyFont="1" applyBorder="1"/>
    <xf numFmtId="0" fontId="15" fillId="0" borderId="0" xfId="0" applyFont="1" applyAlignment="1">
      <alignment vertical="center"/>
    </xf>
    <xf numFmtId="165" fontId="1" fillId="0" borderId="0" xfId="1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49" fontId="1" fillId="0" borderId="2" xfId="0" applyNumberFormat="1" applyFont="1" applyBorder="1" applyAlignment="1">
      <alignment horizontal="center" vertical="center" wrapText="1"/>
    </xf>
    <xf numFmtId="164" fontId="1" fillId="0" borderId="0" xfId="1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0" xfId="0" applyFont="1"/>
    <xf numFmtId="165" fontId="13" fillId="0" borderId="0" xfId="1" applyNumberFormat="1" applyFont="1" applyBorder="1" applyAlignment="1">
      <alignment horizontal="center" vertical="center" wrapText="1"/>
    </xf>
    <xf numFmtId="49" fontId="13" fillId="0" borderId="0" xfId="0" applyNumberFormat="1" applyFont="1"/>
    <xf numFmtId="49" fontId="12" fillId="0" borderId="0" xfId="0" applyNumberFormat="1" applyFont="1"/>
    <xf numFmtId="49" fontId="12" fillId="0" borderId="3" xfId="0" applyNumberFormat="1" applyFont="1" applyBorder="1"/>
    <xf numFmtId="49" fontId="12" fillId="0" borderId="3" xfId="0" applyNumberFormat="1" applyFont="1" applyBorder="1" applyAlignment="1">
      <alignment horizontal="center" wrapText="1"/>
    </xf>
    <xf numFmtId="0" fontId="12" fillId="0" borderId="3" xfId="0" applyFont="1" applyBorder="1"/>
    <xf numFmtId="49" fontId="12" fillId="0" borderId="0" xfId="0" applyNumberFormat="1" applyFont="1" applyAlignment="1">
      <alignment horizontal="center" wrapText="1"/>
    </xf>
    <xf numFmtId="165" fontId="12" fillId="0" borderId="0" xfId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/>
    </xf>
    <xf numFmtId="0" fontId="2" fillId="0" borderId="0" xfId="0" applyFont="1" applyAlignment="1"/>
    <xf numFmtId="49" fontId="2" fillId="0" borderId="0" xfId="0" applyNumberFormat="1" applyFont="1" applyAlignment="1"/>
    <xf numFmtId="49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2" fillId="0" borderId="3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49" fontId="1" fillId="0" borderId="5" xfId="0" applyNumberFormat="1" applyFont="1" applyBorder="1"/>
    <xf numFmtId="0" fontId="12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2" fillId="0" borderId="0" xfId="4" applyFont="1" applyBorder="1" applyAlignment="1">
      <alignment horizontal="left" vertical="center" wrapText="1"/>
    </xf>
    <xf numFmtId="0" fontId="14" fillId="0" borderId="0" xfId="4" applyFont="1" applyBorder="1" applyAlignment="1">
      <alignment horizontal="left" vertical="center" wrapText="1"/>
    </xf>
    <xf numFmtId="165" fontId="1" fillId="0" borderId="0" xfId="1" applyNumberFormat="1" applyFont="1" applyBorder="1"/>
    <xf numFmtId="0" fontId="12" fillId="0" borderId="0" xfId="5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49" fontId="1" fillId="0" borderId="3" xfId="0" applyNumberFormat="1" applyFont="1" applyBorder="1" applyAlignment="1">
      <alignment horizontal="left" vertical="center" wrapText="1"/>
    </xf>
    <xf numFmtId="165" fontId="1" fillId="0" borderId="3" xfId="1" applyNumberFormat="1" applyFont="1" applyBorder="1" applyAlignment="1">
      <alignment horizontal="left" vertical="center" wrapText="1"/>
    </xf>
    <xf numFmtId="43" fontId="1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2" fontId="1" fillId="0" borderId="0" xfId="0" applyNumberFormat="1" applyFont="1" applyBorder="1" applyAlignment="1"/>
    <xf numFmtId="4" fontId="1" fillId="0" borderId="0" xfId="0" applyNumberFormat="1" applyFont="1" applyBorder="1" applyAlignment="1"/>
    <xf numFmtId="0" fontId="12" fillId="0" borderId="4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165" fontId="2" fillId="0" borderId="0" xfId="1" applyNumberFormat="1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3" fontId="1" fillId="0" borderId="0" xfId="1" applyNumberFormat="1" applyFont="1" applyAlignment="1">
      <alignment horizontal="center" vertical="center" wrapText="1"/>
    </xf>
    <xf numFmtId="43" fontId="2" fillId="0" borderId="0" xfId="1" applyNumberFormat="1" applyFont="1" applyAlignment="1">
      <alignment horizontal="center" vertical="center" wrapText="1"/>
    </xf>
    <xf numFmtId="43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43" fontId="3" fillId="0" borderId="0" xfId="1" applyFont="1" applyAlignment="1"/>
    <xf numFmtId="2" fontId="1" fillId="0" borderId="0" xfId="0" applyNumberFormat="1" applyFont="1" applyBorder="1" applyAlignment="1">
      <alignment horizontal="center" wrapText="1"/>
    </xf>
    <xf numFmtId="43" fontId="2" fillId="0" borderId="0" xfId="1" applyNumberFormat="1" applyFont="1" applyAlignment="1"/>
    <xf numFmtId="165" fontId="1" fillId="0" borderId="0" xfId="1" applyNumberFormat="1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 vertical="center"/>
    </xf>
    <xf numFmtId="2" fontId="1" fillId="0" borderId="0" xfId="1" applyNumberFormat="1" applyFont="1" applyBorder="1" applyAlignment="1">
      <alignment horizontal="right"/>
    </xf>
    <xf numFmtId="43" fontId="7" fillId="0" borderId="0" xfId="1" applyNumberFormat="1" applyFont="1" applyAlignment="1">
      <alignment horizontal="center" vertical="center" wrapText="1"/>
    </xf>
    <xf numFmtId="43" fontId="8" fillId="0" borderId="0" xfId="1" applyNumberFormat="1" applyFont="1" applyAlignment="1">
      <alignment horizontal="center"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vertical="center"/>
    </xf>
    <xf numFmtId="165" fontId="1" fillId="0" borderId="0" xfId="1" quotePrefix="1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165" fontId="1" fillId="0" borderId="0" xfId="1" applyNumberFormat="1" applyFont="1" applyBorder="1" applyAlignment="1">
      <alignment horizontal="right" wrapText="1"/>
    </xf>
    <xf numFmtId="43" fontId="1" fillId="0" borderId="0" xfId="1" applyNumberFormat="1" applyFont="1" applyBorder="1" applyAlignment="1">
      <alignment horizontal="right" wrapText="1"/>
    </xf>
    <xf numFmtId="165" fontId="1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/>
    </xf>
    <xf numFmtId="39" fontId="1" fillId="0" borderId="0" xfId="1" applyNumberFormat="1" applyFont="1" applyAlignment="1">
      <alignment vertical="center" wrapText="1"/>
    </xf>
    <xf numFmtId="49" fontId="13" fillId="0" borderId="2" xfId="0" applyNumberFormat="1" applyFont="1" applyBorder="1" applyAlignment="1">
      <alignment vertical="center"/>
    </xf>
    <xf numFmtId="49" fontId="1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165" fontId="2" fillId="0" borderId="0" xfId="1" applyNumberFormat="1" applyFont="1" applyAlignment="1"/>
    <xf numFmtId="49" fontId="15" fillId="0" borderId="0" xfId="0" applyNumberFormat="1" applyFont="1" applyAlignment="1"/>
    <xf numFmtId="0" fontId="15" fillId="0" borderId="0" xfId="0" applyFont="1" applyAlignment="1"/>
    <xf numFmtId="165" fontId="15" fillId="0" borderId="0" xfId="1" applyNumberFormat="1" applyFont="1" applyAlignment="1"/>
    <xf numFmtId="165" fontId="1" fillId="0" borderId="0" xfId="1" applyNumberFormat="1" applyFont="1" applyAlignment="1"/>
    <xf numFmtId="43" fontId="1" fillId="0" borderId="0" xfId="1" applyNumberFormat="1" applyFont="1" applyAlignment="1"/>
    <xf numFmtId="49" fontId="1" fillId="0" borderId="0" xfId="0" applyNumberFormat="1" applyFont="1" applyAlignment="1">
      <alignment wrapText="1"/>
    </xf>
    <xf numFmtId="165" fontId="2" fillId="0" borderId="0" xfId="1" quotePrefix="1" applyNumberFormat="1" applyFont="1" applyAlignment="1">
      <alignment horizontal="center"/>
    </xf>
    <xf numFmtId="49" fontId="3" fillId="0" borderId="0" xfId="0" applyNumberFormat="1" applyFont="1" applyAlignment="1"/>
    <xf numFmtId="49" fontId="1" fillId="0" borderId="0" xfId="0" applyNumberFormat="1" applyFont="1" applyBorder="1" applyAlignment="1"/>
    <xf numFmtId="165" fontId="1" fillId="0" borderId="0" xfId="1" applyNumberFormat="1" applyFont="1" applyBorder="1" applyAlignment="1"/>
    <xf numFmtId="166" fontId="2" fillId="0" borderId="1" xfId="1" applyNumberFormat="1" applyFont="1" applyFill="1" applyBorder="1" applyAlignment="1">
      <alignment wrapText="1"/>
    </xf>
    <xf numFmtId="166" fontId="1" fillId="0" borderId="0" xfId="1" applyNumberFormat="1" applyFont="1" applyAlignment="1">
      <alignment wrapText="1"/>
    </xf>
    <xf numFmtId="166" fontId="2" fillId="0" borderId="0" xfId="1" applyNumberFormat="1" applyFont="1" applyFill="1" applyBorder="1" applyAlignment="1">
      <alignment wrapText="1"/>
    </xf>
    <xf numFmtId="166" fontId="1" fillId="0" borderId="0" xfId="1" applyNumberFormat="1" applyFont="1" applyFill="1" applyBorder="1" applyAlignment="1">
      <alignment wrapText="1"/>
    </xf>
    <xf numFmtId="2" fontId="1" fillId="0" borderId="0" xfId="1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/>
    </xf>
    <xf numFmtId="39" fontId="2" fillId="0" borderId="0" xfId="1" applyNumberFormat="1" applyFont="1" applyBorder="1" applyAlignment="1">
      <alignment horizontal="center" wrapText="1"/>
    </xf>
    <xf numFmtId="39" fontId="1" fillId="0" borderId="0" xfId="1" applyNumberFormat="1" applyFont="1" applyBorder="1" applyAlignment="1">
      <alignment horizontal="center" wrapText="1"/>
    </xf>
    <xf numFmtId="49" fontId="13" fillId="0" borderId="0" xfId="0" applyNumberFormat="1" applyFont="1" applyBorder="1" applyAlignment="1">
      <alignment horizontal="center" wrapText="1"/>
    </xf>
    <xf numFmtId="39" fontId="13" fillId="0" borderId="0" xfId="1" applyNumberFormat="1" applyFont="1" applyBorder="1" applyAlignment="1">
      <alignment horizontal="center" wrapText="1"/>
    </xf>
    <xf numFmtId="49" fontId="13" fillId="0" borderId="0" xfId="0" applyNumberFormat="1" applyFont="1" applyAlignment="1"/>
    <xf numFmtId="49" fontId="13" fillId="0" borderId="0" xfId="0" applyNumberFormat="1" applyFont="1" applyAlignment="1">
      <alignment horizontal="center" wrapText="1"/>
    </xf>
    <xf numFmtId="49" fontId="12" fillId="0" borderId="0" xfId="0" applyNumberFormat="1" applyFont="1" applyAlignment="1"/>
    <xf numFmtId="39" fontId="12" fillId="0" borderId="0" xfId="1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left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3" fontId="1" fillId="0" borderId="0" xfId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43" fontId="13" fillId="0" borderId="0" xfId="1" applyFont="1" applyBorder="1" applyAlignment="1">
      <alignment horizontal="center" vertical="center" wrapText="1"/>
    </xf>
    <xf numFmtId="43" fontId="12" fillId="0" borderId="0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2" fillId="2" borderId="0" xfId="3" applyFont="1" applyFill="1" applyAlignment="1">
      <alignment horizontal="left" vertical="center" wrapText="1"/>
    </xf>
    <xf numFmtId="43" fontId="1" fillId="0" borderId="0" xfId="1" applyFont="1" applyBorder="1" applyAlignment="1">
      <alignment horizontal="right"/>
    </xf>
    <xf numFmtId="0" fontId="20" fillId="0" borderId="0" xfId="0" applyFont="1" applyAlignment="1">
      <alignment vertical="center" wrapText="1"/>
    </xf>
    <xf numFmtId="0" fontId="13" fillId="2" borderId="0" xfId="3" applyFont="1" applyFill="1" applyAlignment="1">
      <alignment horizontal="left" vertical="center" wrapText="1"/>
    </xf>
    <xf numFmtId="2" fontId="1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43" fontId="1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43" fontId="10" fillId="0" borderId="0" xfId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3" fontId="5" fillId="0" borderId="0" xfId="1" applyFont="1" applyAlignment="1">
      <alignment horizontal="center" vertical="center" wrapText="1"/>
    </xf>
    <xf numFmtId="43" fontId="2" fillId="0" borderId="0" xfId="1" applyFont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13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49" fontId="13" fillId="0" borderId="0" xfId="0" applyNumberFormat="1" applyFont="1" applyBorder="1" applyAlignment="1">
      <alignment horizontal="left" wrapText="1"/>
    </xf>
    <xf numFmtId="49" fontId="13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</cellXfs>
  <cellStyles count="6">
    <cellStyle name="Comma" xfId="1" builtinId="3"/>
    <cellStyle name="Comma 2" xfId="2"/>
    <cellStyle name="Normal" xfId="0" builtinId="0"/>
    <cellStyle name="Normal 13" xfId="4"/>
    <cellStyle name="Normal 2" xfId="3"/>
    <cellStyle name="Normal_05 Doanh nghiep 2009 (22.5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446.%20Bieu%20bao%20cao%20KTXH%20nam%202022%20(Binh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T. Dan so"/>
      <sheetName val="2. Chỉ tiêu KT TH"/>
      <sheetName val="3.Thu - chi NSNN"/>
      <sheetName val="4 DN"/>
      <sheetName val="5 HTX"/>
      <sheetName val="6 Ca the"/>
      <sheetName val="7. GO NN"/>
      <sheetName val="8.9 GO CN.XD"/>
      <sheetName val="10.Von ĐT"/>
      <sheetName val="11.TMDV"/>
      <sheetName val="12.Cây hàng năm"/>
      <sheetName val="13. KQSX cây lâu năm"/>
      <sheetName val="14.Chăn nuôi"/>
      <sheetName val="15.lâm nghiệp"/>
      <sheetName val="16.Thủy sản"/>
      <sheetName val="17 Giáo dục"/>
      <sheetName val="18. Y tế"/>
      <sheetName val="19. MSDC&amp;ATXH"/>
      <sheetName val="Sheet1"/>
    </sheetNames>
    <sheetDataSet>
      <sheetData sheetId="0">
        <row r="11">
          <cell r="E11">
            <v>148793</v>
          </cell>
          <cell r="F11">
            <v>149278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22" sqref="F22"/>
    </sheetView>
  </sheetViews>
  <sheetFormatPr defaultColWidth="9.140625" defaultRowHeight="16.5" x14ac:dyDescent="0.25"/>
  <cols>
    <col min="1" max="1" width="5.140625" style="3" customWidth="1"/>
    <col min="2" max="2" width="3.85546875" style="3" customWidth="1"/>
    <col min="3" max="3" width="31.5703125" style="3" customWidth="1"/>
    <col min="4" max="4" width="11.140625" style="6" customWidth="1"/>
    <col min="5" max="6" width="12.5703125" style="1" bestFit="1" customWidth="1"/>
    <col min="7" max="7" width="10.85546875" style="1" customWidth="1"/>
    <col min="8" max="8" width="53.5703125" style="1" customWidth="1"/>
    <col min="9" max="16384" width="9.140625" style="1"/>
  </cols>
  <sheetData>
    <row r="1" spans="1:7" ht="39" customHeight="1" x14ac:dyDescent="0.25">
      <c r="A1" s="205" t="s">
        <v>289</v>
      </c>
      <c r="B1" s="205"/>
      <c r="C1" s="205"/>
      <c r="D1" s="205"/>
      <c r="E1" s="206"/>
      <c r="F1" s="206"/>
      <c r="G1" s="206"/>
    </row>
    <row r="3" spans="1:7" ht="77.25" customHeight="1" x14ac:dyDescent="0.25">
      <c r="A3" s="46"/>
      <c r="B3" s="46"/>
      <c r="C3" s="46"/>
      <c r="D3" s="44" t="s">
        <v>43</v>
      </c>
      <c r="E3" s="44" t="s">
        <v>120</v>
      </c>
      <c r="F3" s="44" t="s">
        <v>121</v>
      </c>
      <c r="G3" s="44" t="s">
        <v>13</v>
      </c>
    </row>
    <row r="4" spans="1:7" ht="27" customHeight="1" x14ac:dyDescent="0.25">
      <c r="A4" s="210" t="s">
        <v>232</v>
      </c>
      <c r="B4" s="210"/>
      <c r="C4" s="210"/>
      <c r="D4" s="45" t="s">
        <v>99</v>
      </c>
      <c r="E4" s="172">
        <v>63703.53</v>
      </c>
      <c r="F4" s="172">
        <f>+E4</f>
        <v>63703.53</v>
      </c>
      <c r="G4" s="173">
        <f>F4/E4*100</f>
        <v>100</v>
      </c>
    </row>
    <row r="5" spans="1:7" s="22" customFormat="1" ht="22.5" customHeight="1" x14ac:dyDescent="0.25">
      <c r="A5" s="18" t="s">
        <v>114</v>
      </c>
      <c r="B5" s="18"/>
      <c r="C5" s="18"/>
      <c r="D5" s="174"/>
      <c r="E5" s="37"/>
      <c r="F5" s="37"/>
      <c r="G5" s="175"/>
    </row>
    <row r="6" spans="1:7" ht="34.5" customHeight="1" x14ac:dyDescent="0.25">
      <c r="A6" s="4"/>
      <c r="B6" s="4" t="s">
        <v>56</v>
      </c>
      <c r="C6" s="4"/>
      <c r="D6" s="69" t="s">
        <v>107</v>
      </c>
      <c r="E6" s="37">
        <v>221</v>
      </c>
      <c r="F6" s="37">
        <v>210</v>
      </c>
      <c r="G6" s="175">
        <f t="shared" ref="G6:G28" si="0">F6/E6*100</f>
        <v>95.02262443438913</v>
      </c>
    </row>
    <row r="7" spans="1:7" s="22" customFormat="1" ht="22.5" customHeight="1" x14ac:dyDescent="0.25">
      <c r="A7" s="18" t="s">
        <v>115</v>
      </c>
      <c r="B7" s="18"/>
      <c r="C7" s="18"/>
      <c r="D7" s="174" t="s">
        <v>57</v>
      </c>
      <c r="E7" s="172">
        <v>43380</v>
      </c>
      <c r="F7" s="172">
        <v>43485</v>
      </c>
      <c r="G7" s="173">
        <f t="shared" si="0"/>
        <v>100.24204702627939</v>
      </c>
    </row>
    <row r="8" spans="1:7" s="22" customFormat="1" ht="22.5" customHeight="1" x14ac:dyDescent="0.25">
      <c r="A8" s="18"/>
      <c r="B8" s="176" t="s">
        <v>47</v>
      </c>
      <c r="C8" s="18"/>
      <c r="D8" s="174"/>
      <c r="E8" s="37"/>
      <c r="F8" s="37"/>
      <c r="G8" s="175"/>
    </row>
    <row r="9" spans="1:7" ht="22.5" customHeight="1" x14ac:dyDescent="0.25">
      <c r="A9" s="4"/>
      <c r="B9" s="4"/>
      <c r="C9" s="4" t="s">
        <v>48</v>
      </c>
      <c r="D9" s="67" t="s">
        <v>57</v>
      </c>
      <c r="E9" s="37">
        <v>5235</v>
      </c>
      <c r="F9" s="37">
        <v>5240</v>
      </c>
      <c r="G9" s="175">
        <f t="shared" si="0"/>
        <v>100.09551098376312</v>
      </c>
    </row>
    <row r="10" spans="1:7" ht="22.5" customHeight="1" x14ac:dyDescent="0.25">
      <c r="A10" s="4"/>
      <c r="B10" s="4"/>
      <c r="C10" s="4" t="s">
        <v>49</v>
      </c>
      <c r="D10" s="67" t="s">
        <v>57</v>
      </c>
      <c r="E10" s="37">
        <v>38130</v>
      </c>
      <c r="F10" s="37">
        <f>+F7-F9</f>
        <v>38245</v>
      </c>
      <c r="G10" s="175">
        <f t="shared" si="0"/>
        <v>100.30159979019145</v>
      </c>
    </row>
    <row r="11" spans="1:7" ht="22.5" customHeight="1" x14ac:dyDescent="0.25">
      <c r="A11" s="207" t="s">
        <v>116</v>
      </c>
      <c r="B11" s="207"/>
      <c r="C11" s="207"/>
      <c r="D11" s="68" t="s">
        <v>58</v>
      </c>
      <c r="E11" s="172">
        <f>E13+E14</f>
        <v>148793</v>
      </c>
      <c r="F11" s="172">
        <v>149278</v>
      </c>
      <c r="G11" s="173">
        <f t="shared" si="0"/>
        <v>100.32595619417579</v>
      </c>
    </row>
    <row r="12" spans="1:7" ht="19.5" customHeight="1" x14ac:dyDescent="0.25">
      <c r="A12" s="40"/>
      <c r="B12" s="176" t="s">
        <v>44</v>
      </c>
      <c r="C12" s="18"/>
      <c r="D12" s="174"/>
      <c r="E12" s="37"/>
      <c r="F12" s="37"/>
      <c r="G12" s="175"/>
    </row>
    <row r="13" spans="1:7" ht="22.5" customHeight="1" x14ac:dyDescent="0.25">
      <c r="C13" s="4" t="s">
        <v>45</v>
      </c>
      <c r="D13" s="67" t="s">
        <v>58</v>
      </c>
      <c r="E13" s="37">
        <v>73731</v>
      </c>
      <c r="F13" s="37">
        <v>74039</v>
      </c>
      <c r="G13" s="175">
        <f t="shared" si="0"/>
        <v>100.41773473844108</v>
      </c>
    </row>
    <row r="14" spans="1:7" ht="22.5" customHeight="1" x14ac:dyDescent="0.25">
      <c r="C14" s="4" t="s">
        <v>46</v>
      </c>
      <c r="D14" s="67" t="s">
        <v>58</v>
      </c>
      <c r="E14" s="37">
        <v>75062</v>
      </c>
      <c r="F14" s="37">
        <v>75239</v>
      </c>
      <c r="G14" s="175">
        <f t="shared" si="0"/>
        <v>100.2358050678106</v>
      </c>
    </row>
    <row r="15" spans="1:7" ht="22.5" customHeight="1" x14ac:dyDescent="0.3">
      <c r="B15" s="208" t="s">
        <v>47</v>
      </c>
      <c r="C15" s="208"/>
      <c r="D15" s="177"/>
      <c r="E15" s="37"/>
      <c r="F15" s="37"/>
      <c r="G15" s="175"/>
    </row>
    <row r="16" spans="1:7" ht="22.5" customHeight="1" x14ac:dyDescent="0.25">
      <c r="C16" s="4" t="s">
        <v>48</v>
      </c>
      <c r="D16" s="67" t="s">
        <v>58</v>
      </c>
      <c r="E16" s="37">
        <v>18390</v>
      </c>
      <c r="F16" s="37">
        <v>18461</v>
      </c>
      <c r="G16" s="175">
        <f t="shared" si="0"/>
        <v>100.38607939097335</v>
      </c>
    </row>
    <row r="17" spans="1:7" ht="22.5" customHeight="1" x14ac:dyDescent="0.25">
      <c r="C17" s="4" t="s">
        <v>49</v>
      </c>
      <c r="D17" s="67" t="s">
        <v>58</v>
      </c>
      <c r="E17" s="37">
        <v>130403</v>
      </c>
      <c r="F17" s="37">
        <v>130817</v>
      </c>
      <c r="G17" s="175">
        <f t="shared" si="0"/>
        <v>100.31747735864973</v>
      </c>
    </row>
    <row r="18" spans="1:7" ht="22.5" customHeight="1" x14ac:dyDescent="0.3">
      <c r="A18" s="40" t="s">
        <v>117</v>
      </c>
      <c r="D18" s="178" t="s">
        <v>59</v>
      </c>
      <c r="E18" s="175">
        <v>11.06</v>
      </c>
      <c r="F18" s="175">
        <v>8.8928452208745981</v>
      </c>
      <c r="G18" s="175">
        <f t="shared" si="0"/>
        <v>80.405472159806493</v>
      </c>
    </row>
    <row r="19" spans="1:7" ht="22.5" customHeight="1" x14ac:dyDescent="0.3">
      <c r="A19" s="40" t="s">
        <v>118</v>
      </c>
      <c r="D19" s="178" t="s">
        <v>59</v>
      </c>
      <c r="E19" s="175">
        <v>5.69</v>
      </c>
      <c r="F19" s="175">
        <v>6.6941137198175147</v>
      </c>
      <c r="G19" s="175">
        <f t="shared" si="0"/>
        <v>117.64698980347126</v>
      </c>
    </row>
    <row r="20" spans="1:7" ht="22.5" customHeight="1" x14ac:dyDescent="0.3">
      <c r="A20" s="40" t="s">
        <v>119</v>
      </c>
      <c r="D20" s="178" t="s">
        <v>59</v>
      </c>
      <c r="E20" s="175">
        <v>5.37</v>
      </c>
      <c r="F20" s="175">
        <v>2.1987315010570834</v>
      </c>
      <c r="G20" s="175">
        <f t="shared" si="0"/>
        <v>40.944720690076039</v>
      </c>
    </row>
    <row r="21" spans="1:7" ht="22.5" customHeight="1" x14ac:dyDescent="0.3">
      <c r="A21" s="40" t="s">
        <v>192</v>
      </c>
      <c r="D21" s="178" t="s">
        <v>59</v>
      </c>
      <c r="E21" s="175">
        <v>34.9</v>
      </c>
      <c r="F21" s="175">
        <v>36.1</v>
      </c>
      <c r="G21" s="175">
        <f t="shared" si="0"/>
        <v>103.4383954154728</v>
      </c>
    </row>
    <row r="22" spans="1:7" s="88" customFormat="1" ht="22.5" customHeight="1" x14ac:dyDescent="0.25">
      <c r="A22" s="179" t="s">
        <v>193</v>
      </c>
      <c r="B22" s="179"/>
      <c r="C22" s="179"/>
      <c r="D22" s="180" t="s">
        <v>58</v>
      </c>
      <c r="E22" s="175">
        <v>55282</v>
      </c>
      <c r="F22" s="175">
        <v>57214</v>
      </c>
      <c r="G22" s="175">
        <f t="shared" si="0"/>
        <v>103.49480843674253</v>
      </c>
    </row>
    <row r="23" spans="1:7" s="71" customFormat="1" ht="22.5" customHeight="1" x14ac:dyDescent="0.25">
      <c r="A23" s="76"/>
      <c r="B23" s="181" t="s">
        <v>44</v>
      </c>
      <c r="C23" s="182"/>
      <c r="D23" s="183"/>
      <c r="E23" s="175"/>
      <c r="F23" s="175"/>
      <c r="G23" s="175"/>
    </row>
    <row r="24" spans="1:7" s="71" customFormat="1" ht="22.5" customHeight="1" x14ac:dyDescent="0.25">
      <c r="A24" s="76"/>
      <c r="B24" s="76"/>
      <c r="C24" s="184" t="s">
        <v>45</v>
      </c>
      <c r="D24" s="185" t="s">
        <v>58</v>
      </c>
      <c r="E24" s="175">
        <v>29591</v>
      </c>
      <c r="F24" s="175">
        <v>30811</v>
      </c>
      <c r="G24" s="175">
        <f t="shared" si="0"/>
        <v>104.12287519854009</v>
      </c>
    </row>
    <row r="25" spans="1:7" s="71" customFormat="1" ht="22.5" customHeight="1" x14ac:dyDescent="0.25">
      <c r="A25" s="76"/>
      <c r="B25" s="76"/>
      <c r="C25" s="184" t="s">
        <v>46</v>
      </c>
      <c r="D25" s="185" t="s">
        <v>58</v>
      </c>
      <c r="E25" s="175">
        <v>25691</v>
      </c>
      <c r="F25" s="175">
        <v>26403</v>
      </c>
      <c r="G25" s="175">
        <f t="shared" si="0"/>
        <v>102.77139854423729</v>
      </c>
    </row>
    <row r="26" spans="1:7" s="71" customFormat="1" ht="22.5" customHeight="1" x14ac:dyDescent="0.3">
      <c r="A26" s="76"/>
      <c r="B26" s="209" t="s">
        <v>47</v>
      </c>
      <c r="C26" s="209"/>
      <c r="D26" s="186"/>
      <c r="E26" s="175"/>
      <c r="F26" s="175"/>
      <c r="G26" s="175"/>
    </row>
    <row r="27" spans="1:7" s="71" customFormat="1" ht="22.5" customHeight="1" x14ac:dyDescent="0.25">
      <c r="A27" s="76"/>
      <c r="B27" s="76"/>
      <c r="C27" s="184" t="s">
        <v>48</v>
      </c>
      <c r="D27" s="185" t="s">
        <v>58</v>
      </c>
      <c r="E27" s="175">
        <v>7655</v>
      </c>
      <c r="F27" s="175">
        <v>7378</v>
      </c>
      <c r="G27" s="175">
        <f t="shared" si="0"/>
        <v>96.381450032658393</v>
      </c>
    </row>
    <row r="28" spans="1:7" s="71" customFormat="1" ht="22.5" customHeight="1" x14ac:dyDescent="0.25">
      <c r="A28" s="76"/>
      <c r="B28" s="76"/>
      <c r="C28" s="184" t="s">
        <v>49</v>
      </c>
      <c r="D28" s="185" t="s">
        <v>58</v>
      </c>
      <c r="E28" s="175">
        <v>47627</v>
      </c>
      <c r="F28" s="175">
        <v>49836</v>
      </c>
      <c r="G28" s="175">
        <f t="shared" si="0"/>
        <v>104.63812543305269</v>
      </c>
    </row>
    <row r="29" spans="1:7" s="71" customFormat="1" x14ac:dyDescent="0.25">
      <c r="A29" s="77"/>
      <c r="B29" s="77"/>
      <c r="C29" s="77"/>
      <c r="D29" s="89"/>
      <c r="E29" s="79"/>
      <c r="F29" s="79"/>
      <c r="G29" s="79"/>
    </row>
  </sheetData>
  <mergeCells count="5">
    <mergeCell ref="A1:G1"/>
    <mergeCell ref="A11:C11"/>
    <mergeCell ref="B15:C15"/>
    <mergeCell ref="B26:C26"/>
    <mergeCell ref="A4:C4"/>
  </mergeCells>
  <pageMargins left="0.96" right="0.2" top="0.6" bottom="0.48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10" workbookViewId="0">
      <selection activeCell="D6" sqref="D6"/>
    </sheetView>
  </sheetViews>
  <sheetFormatPr defaultColWidth="9.140625" defaultRowHeight="16.5" x14ac:dyDescent="0.25"/>
  <cols>
    <col min="1" max="1" width="36.140625" style="3" customWidth="1"/>
    <col min="2" max="2" width="12.5703125" style="1" customWidth="1"/>
    <col min="3" max="3" width="14.42578125" style="1" customWidth="1"/>
    <col min="4" max="4" width="14.7109375" style="1" bestFit="1" customWidth="1"/>
    <col min="5" max="5" width="11.7109375" style="1" customWidth="1"/>
    <col min="6" max="16384" width="9.140625" style="1"/>
  </cols>
  <sheetData>
    <row r="1" spans="1:8" ht="40.5" customHeight="1" x14ac:dyDescent="0.25">
      <c r="A1" s="205" t="s">
        <v>273</v>
      </c>
      <c r="B1" s="205"/>
      <c r="C1" s="205"/>
      <c r="D1" s="205"/>
      <c r="E1" s="205"/>
      <c r="F1" s="2"/>
      <c r="G1" s="2"/>
      <c r="H1" s="2"/>
    </row>
    <row r="3" spans="1:8" ht="81" customHeight="1" x14ac:dyDescent="0.25">
      <c r="A3" s="60"/>
      <c r="B3" s="61" t="s">
        <v>43</v>
      </c>
      <c r="C3" s="65" t="s">
        <v>120</v>
      </c>
      <c r="D3" s="65" t="s">
        <v>121</v>
      </c>
      <c r="E3" s="65" t="s">
        <v>13</v>
      </c>
    </row>
    <row r="4" spans="1:8" s="25" customFormat="1" ht="38.25" customHeight="1" x14ac:dyDescent="0.25">
      <c r="A4" s="93" t="s">
        <v>140</v>
      </c>
      <c r="B4" s="108" t="s">
        <v>98</v>
      </c>
      <c r="C4" s="107">
        <v>3236671</v>
      </c>
      <c r="D4" s="107">
        <v>4072499</v>
      </c>
      <c r="E4" s="106">
        <f>D4/C4*100</f>
        <v>125.8236935419139</v>
      </c>
      <c r="F4" s="18"/>
    </row>
    <row r="5" spans="1:8" s="25" customFormat="1" ht="38.25" customHeight="1" x14ac:dyDescent="0.25">
      <c r="A5" s="92" t="s">
        <v>141</v>
      </c>
      <c r="B5" s="109" t="s">
        <v>98</v>
      </c>
      <c r="C5" s="107">
        <v>271872</v>
      </c>
      <c r="D5" s="107">
        <v>471957</v>
      </c>
      <c r="E5" s="106">
        <f t="shared" ref="E5:E15" si="0">D5/C5*100</f>
        <v>173.59529484463278</v>
      </c>
    </row>
    <row r="6" spans="1:8" s="25" customFormat="1" ht="38.25" customHeight="1" x14ac:dyDescent="0.25">
      <c r="A6" s="92" t="s">
        <v>142</v>
      </c>
      <c r="B6" s="109" t="s">
        <v>143</v>
      </c>
      <c r="C6" s="110">
        <f>C7+C8+C9</f>
        <v>23</v>
      </c>
      <c r="D6" s="110">
        <f>D7+D8+D9</f>
        <v>23</v>
      </c>
      <c r="E6" s="106">
        <f t="shared" si="0"/>
        <v>100</v>
      </c>
    </row>
    <row r="7" spans="1:8" s="25" customFormat="1" ht="23.25" customHeight="1" x14ac:dyDescent="0.25">
      <c r="A7" s="92" t="s">
        <v>144</v>
      </c>
      <c r="B7" s="43" t="s">
        <v>84</v>
      </c>
      <c r="C7" s="110">
        <v>20</v>
      </c>
      <c r="D7" s="110">
        <v>20</v>
      </c>
      <c r="E7" s="106">
        <f t="shared" si="0"/>
        <v>100</v>
      </c>
    </row>
    <row r="8" spans="1:8" s="25" customFormat="1" ht="23.25" customHeight="1" x14ac:dyDescent="0.25">
      <c r="A8" s="92" t="s">
        <v>145</v>
      </c>
      <c r="B8" s="63" t="s">
        <v>84</v>
      </c>
      <c r="C8" s="110">
        <v>2</v>
      </c>
      <c r="D8" s="110">
        <v>2</v>
      </c>
      <c r="E8" s="106">
        <f t="shared" si="0"/>
        <v>100</v>
      </c>
    </row>
    <row r="9" spans="1:8" s="25" customFormat="1" ht="23.25" customHeight="1" x14ac:dyDescent="0.25">
      <c r="A9" s="92" t="s">
        <v>146</v>
      </c>
      <c r="B9" s="43" t="s">
        <v>84</v>
      </c>
      <c r="C9" s="110">
        <v>1</v>
      </c>
      <c r="D9" s="110">
        <v>1</v>
      </c>
      <c r="E9" s="106">
        <f t="shared" si="0"/>
        <v>100</v>
      </c>
    </row>
    <row r="10" spans="1:8" s="25" customFormat="1" ht="30" customHeight="1" x14ac:dyDescent="0.25">
      <c r="A10" s="92" t="s">
        <v>154</v>
      </c>
      <c r="B10" s="42"/>
      <c r="C10" s="110"/>
      <c r="D10" s="110"/>
      <c r="E10" s="106"/>
    </row>
    <row r="11" spans="1:8" s="25" customFormat="1" ht="37.5" customHeight="1" x14ac:dyDescent="0.25">
      <c r="A11" s="92" t="s">
        <v>147</v>
      </c>
      <c r="B11" s="43" t="s">
        <v>259</v>
      </c>
      <c r="C11" s="107">
        <v>635</v>
      </c>
      <c r="D11" s="107">
        <v>886</v>
      </c>
      <c r="E11" s="106">
        <f t="shared" si="0"/>
        <v>139.5275590551181</v>
      </c>
    </row>
    <row r="12" spans="1:8" ht="37.5" customHeight="1" x14ac:dyDescent="0.25">
      <c r="A12" s="92" t="s">
        <v>148</v>
      </c>
      <c r="B12" s="43" t="s">
        <v>260</v>
      </c>
      <c r="C12" s="107">
        <v>74116</v>
      </c>
      <c r="D12" s="107">
        <v>105546</v>
      </c>
      <c r="E12" s="106">
        <f t="shared" si="0"/>
        <v>142.40649792217604</v>
      </c>
    </row>
    <row r="13" spans="1:8" ht="23.25" customHeight="1" x14ac:dyDescent="0.25">
      <c r="A13" s="92" t="s">
        <v>149</v>
      </c>
      <c r="B13" s="43" t="s">
        <v>150</v>
      </c>
      <c r="C13" s="107">
        <v>2202</v>
      </c>
      <c r="D13" s="107">
        <v>2861</v>
      </c>
      <c r="E13" s="106">
        <f t="shared" si="0"/>
        <v>129.92733878292461</v>
      </c>
    </row>
    <row r="14" spans="1:8" ht="36.75" customHeight="1" x14ac:dyDescent="0.25">
      <c r="A14" s="92" t="s">
        <v>151</v>
      </c>
      <c r="B14" s="43" t="s">
        <v>152</v>
      </c>
      <c r="C14" s="107">
        <v>39948</v>
      </c>
      <c r="D14" s="107">
        <v>50890</v>
      </c>
      <c r="E14" s="106">
        <f t="shared" si="0"/>
        <v>127.39060779012716</v>
      </c>
    </row>
    <row r="15" spans="1:8" ht="36.75" customHeight="1" x14ac:dyDescent="0.25">
      <c r="A15" s="92" t="s">
        <v>153</v>
      </c>
      <c r="B15" s="43" t="s">
        <v>98</v>
      </c>
      <c r="C15" s="107">
        <v>261169</v>
      </c>
      <c r="D15" s="107">
        <v>328631</v>
      </c>
      <c r="E15" s="106">
        <f t="shared" si="0"/>
        <v>125.83078389854845</v>
      </c>
    </row>
    <row r="16" spans="1:8" x14ac:dyDescent="0.25">
      <c r="A16" s="30"/>
      <c r="B16" s="31"/>
      <c r="C16" s="31"/>
      <c r="D16" s="31"/>
      <c r="E16" s="31"/>
    </row>
  </sheetData>
  <mergeCells count="1">
    <mergeCell ref="A1:E1"/>
  </mergeCells>
  <pageMargins left="0.78" right="0.4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8"/>
  <sheetViews>
    <sheetView workbookViewId="0">
      <selection activeCell="C42" sqref="C42"/>
    </sheetView>
  </sheetViews>
  <sheetFormatPr defaultColWidth="9.140625" defaultRowHeight="16.5" x14ac:dyDescent="0.25"/>
  <cols>
    <col min="1" max="1" width="5.140625" style="3" customWidth="1"/>
    <col min="2" max="2" width="3.85546875" style="3" customWidth="1"/>
    <col min="3" max="3" width="32.5703125" style="3" customWidth="1"/>
    <col min="4" max="5" width="14.7109375" style="1" customWidth="1"/>
    <col min="6" max="6" width="15.140625" style="1" customWidth="1"/>
    <col min="7" max="16384" width="9.140625" style="1"/>
  </cols>
  <sheetData>
    <row r="1" spans="1:6" ht="39" customHeight="1" x14ac:dyDescent="0.25">
      <c r="A1" s="205" t="s">
        <v>275</v>
      </c>
      <c r="B1" s="205"/>
      <c r="C1" s="205"/>
      <c r="D1" s="206"/>
      <c r="E1" s="206"/>
      <c r="F1" s="206"/>
    </row>
    <row r="2" spans="1:6" ht="12.75" customHeight="1" x14ac:dyDescent="0.25">
      <c r="A2" s="211"/>
      <c r="B2" s="211"/>
      <c r="C2" s="211"/>
      <c r="D2" s="211"/>
      <c r="E2" s="211"/>
      <c r="F2" s="211"/>
    </row>
    <row r="3" spans="1:6" s="22" customFormat="1" ht="54" customHeight="1" x14ac:dyDescent="0.25">
      <c r="A3" s="16"/>
      <c r="B3" s="16"/>
      <c r="C3" s="16"/>
      <c r="D3" s="86" t="s">
        <v>11</v>
      </c>
      <c r="E3" s="86" t="s">
        <v>12</v>
      </c>
      <c r="F3" s="86" t="s">
        <v>13</v>
      </c>
    </row>
    <row r="4" spans="1:6" ht="32.25" customHeight="1" x14ac:dyDescent="0.25">
      <c r="A4" s="218" t="s">
        <v>4</v>
      </c>
      <c r="B4" s="218"/>
      <c r="C4" s="218"/>
      <c r="D4" s="151">
        <f>D9+D13+D21</f>
        <v>109166.9777533969</v>
      </c>
      <c r="E4" s="151">
        <f>E9+E13+E21</f>
        <v>107531.32999999999</v>
      </c>
      <c r="F4" s="151">
        <f>E4/D4*100</f>
        <v>98.501700984072528</v>
      </c>
    </row>
    <row r="5" spans="1:6" ht="37.5" customHeight="1" x14ac:dyDescent="0.25">
      <c r="A5" s="219" t="s">
        <v>14</v>
      </c>
      <c r="B5" s="219"/>
      <c r="C5" s="219"/>
      <c r="D5" s="152"/>
      <c r="E5" s="152"/>
      <c r="F5" s="153"/>
    </row>
    <row r="6" spans="1:6" ht="23.25" customHeight="1" x14ac:dyDescent="0.25">
      <c r="A6" s="84"/>
      <c r="B6" s="84" t="s">
        <v>276</v>
      </c>
      <c r="C6" s="84"/>
      <c r="D6" s="152"/>
      <c r="E6" s="152"/>
      <c r="F6" s="153"/>
    </row>
    <row r="7" spans="1:6" ht="23.25" customHeight="1" x14ac:dyDescent="0.25">
      <c r="A7" s="36"/>
      <c r="B7" s="36"/>
      <c r="C7" s="36" t="s">
        <v>7</v>
      </c>
      <c r="D7" s="152">
        <v>9500.41</v>
      </c>
      <c r="E7" s="152">
        <v>9676.5</v>
      </c>
      <c r="F7" s="154">
        <f t="shared" ref="F7:F37" si="0">E7/D7*100</f>
        <v>101.85349895425566</v>
      </c>
    </row>
    <row r="8" spans="1:6" ht="23.25" customHeight="1" x14ac:dyDescent="0.25">
      <c r="A8" s="36"/>
      <c r="B8" s="36"/>
      <c r="C8" s="36" t="s">
        <v>5</v>
      </c>
      <c r="D8" s="152">
        <v>60.19</v>
      </c>
      <c r="E8" s="152">
        <v>58.198625536092614</v>
      </c>
      <c r="F8" s="154">
        <f t="shared" si="0"/>
        <v>96.691519415339116</v>
      </c>
    </row>
    <row r="9" spans="1:6" ht="23.25" customHeight="1" x14ac:dyDescent="0.25">
      <c r="A9" s="36"/>
      <c r="B9" s="36"/>
      <c r="C9" s="36" t="s">
        <v>6</v>
      </c>
      <c r="D9" s="152">
        <v>57184.1</v>
      </c>
      <c r="E9" s="152">
        <v>56315.900000000016</v>
      </c>
      <c r="F9" s="154">
        <f t="shared" si="0"/>
        <v>98.481745799968905</v>
      </c>
    </row>
    <row r="10" spans="1:6" ht="23.25" customHeight="1" x14ac:dyDescent="0.25">
      <c r="A10" s="36"/>
      <c r="B10" s="217" t="s">
        <v>277</v>
      </c>
      <c r="C10" s="217"/>
      <c r="D10" s="152"/>
      <c r="E10" s="152"/>
      <c r="F10" s="154"/>
    </row>
    <row r="11" spans="1:6" ht="23.25" customHeight="1" x14ac:dyDescent="0.25">
      <c r="A11" s="36"/>
      <c r="B11" s="36"/>
      <c r="C11" s="36" t="s">
        <v>7</v>
      </c>
      <c r="D11" s="152">
        <v>9086.69</v>
      </c>
      <c r="E11" s="152">
        <v>9142.2100000000009</v>
      </c>
      <c r="F11" s="154">
        <f t="shared" si="0"/>
        <v>100.61100356675534</v>
      </c>
    </row>
    <row r="12" spans="1:6" ht="23.25" customHeight="1" x14ac:dyDescent="0.25">
      <c r="A12" s="36"/>
      <c r="B12" s="36"/>
      <c r="C12" s="36" t="s">
        <v>5</v>
      </c>
      <c r="D12" s="152">
        <v>56.36</v>
      </c>
      <c r="E12" s="152">
        <v>55.089994651183872</v>
      </c>
      <c r="F12" s="154">
        <f t="shared" si="0"/>
        <v>97.746619324314892</v>
      </c>
    </row>
    <row r="13" spans="1:6" ht="23.25" customHeight="1" x14ac:dyDescent="0.25">
      <c r="A13" s="36"/>
      <c r="B13" s="36"/>
      <c r="C13" s="36" t="s">
        <v>6</v>
      </c>
      <c r="D13" s="152">
        <v>51211.68</v>
      </c>
      <c r="E13" s="152">
        <v>50364.429999999978</v>
      </c>
      <c r="F13" s="154">
        <f t="shared" si="0"/>
        <v>98.345592255516664</v>
      </c>
    </row>
    <row r="14" spans="1:6" ht="23.25" customHeight="1" x14ac:dyDescent="0.25">
      <c r="A14" s="36"/>
      <c r="B14" s="217" t="s">
        <v>278</v>
      </c>
      <c r="C14" s="217"/>
      <c r="D14" s="152"/>
      <c r="E14" s="152"/>
      <c r="F14" s="154"/>
    </row>
    <row r="15" spans="1:6" ht="23.25" customHeight="1" x14ac:dyDescent="0.25">
      <c r="A15" s="36"/>
      <c r="B15" s="36"/>
      <c r="C15" s="36" t="s">
        <v>7</v>
      </c>
      <c r="D15" s="152"/>
      <c r="E15" s="152"/>
      <c r="F15" s="154"/>
    </row>
    <row r="16" spans="1:6" ht="23.25" customHeight="1" x14ac:dyDescent="0.25">
      <c r="A16" s="36"/>
      <c r="B16" s="36"/>
      <c r="C16" s="36" t="s">
        <v>5</v>
      </c>
      <c r="D16" s="152"/>
      <c r="E16" s="152"/>
      <c r="F16" s="154"/>
    </row>
    <row r="17" spans="1:6" ht="23.25" customHeight="1" x14ac:dyDescent="0.25">
      <c r="A17" s="36"/>
      <c r="B17" s="36"/>
      <c r="C17" s="36" t="s">
        <v>6</v>
      </c>
      <c r="D17" s="152"/>
      <c r="E17" s="152"/>
      <c r="F17" s="154"/>
    </row>
    <row r="18" spans="1:6" ht="23.25" customHeight="1" x14ac:dyDescent="0.25">
      <c r="A18" s="36"/>
      <c r="B18" s="84" t="s">
        <v>8</v>
      </c>
      <c r="C18" s="36"/>
      <c r="D18" s="152"/>
      <c r="E18" s="152"/>
      <c r="F18" s="154"/>
    </row>
    <row r="19" spans="1:6" ht="23.25" customHeight="1" x14ac:dyDescent="0.25">
      <c r="A19" s="36"/>
      <c r="B19" s="36"/>
      <c r="C19" s="36" t="s">
        <v>7</v>
      </c>
      <c r="D19" s="152">
        <v>297.24</v>
      </c>
      <c r="E19" s="152">
        <v>321.79000000000002</v>
      </c>
      <c r="F19" s="154">
        <f t="shared" si="0"/>
        <v>108.25931906876598</v>
      </c>
    </row>
    <row r="20" spans="1:6" ht="23.25" customHeight="1" x14ac:dyDescent="0.25">
      <c r="A20" s="36"/>
      <c r="B20" s="36"/>
      <c r="C20" s="36" t="s">
        <v>5</v>
      </c>
      <c r="D20" s="152">
        <v>25.945288433484968</v>
      </c>
      <c r="E20" s="152">
        <v>26.445818701637712</v>
      </c>
      <c r="F20" s="154">
        <f t="shared" si="0"/>
        <v>101.92917596362798</v>
      </c>
    </row>
    <row r="21" spans="1:6" ht="23.25" customHeight="1" x14ac:dyDescent="0.25">
      <c r="A21" s="36"/>
      <c r="B21" s="36"/>
      <c r="C21" s="36" t="s">
        <v>6</v>
      </c>
      <c r="D21" s="152">
        <v>771.19775339690716</v>
      </c>
      <c r="E21" s="152">
        <v>851</v>
      </c>
      <c r="F21" s="154">
        <f t="shared" si="0"/>
        <v>110.34783183062795</v>
      </c>
    </row>
    <row r="22" spans="1:6" ht="23.25" customHeight="1" x14ac:dyDescent="0.25">
      <c r="A22" s="36"/>
      <c r="B22" s="217" t="s">
        <v>9</v>
      </c>
      <c r="C22" s="217"/>
      <c r="D22" s="152"/>
      <c r="E22" s="152"/>
      <c r="F22" s="154"/>
    </row>
    <row r="23" spans="1:6" ht="23.25" customHeight="1" x14ac:dyDescent="0.25">
      <c r="A23" s="36"/>
      <c r="B23" s="36"/>
      <c r="C23" s="36" t="s">
        <v>7</v>
      </c>
      <c r="D23" s="152">
        <v>556.16999999999996</v>
      </c>
      <c r="E23" s="152">
        <v>652.36000000000013</v>
      </c>
      <c r="F23" s="154">
        <f t="shared" si="0"/>
        <v>117.29507165075429</v>
      </c>
    </row>
    <row r="24" spans="1:6" ht="23.25" customHeight="1" x14ac:dyDescent="0.25">
      <c r="A24" s="36"/>
      <c r="B24" s="36"/>
      <c r="C24" s="36" t="s">
        <v>5</v>
      </c>
      <c r="D24" s="152">
        <v>64.759875577611169</v>
      </c>
      <c r="E24" s="152">
        <v>67.16383591881781</v>
      </c>
      <c r="F24" s="154">
        <f t="shared" si="0"/>
        <v>103.71211389732463</v>
      </c>
    </row>
    <row r="25" spans="1:6" ht="23.25" customHeight="1" x14ac:dyDescent="0.25">
      <c r="A25" s="36"/>
      <c r="B25" s="36"/>
      <c r="C25" s="36" t="s">
        <v>6</v>
      </c>
      <c r="D25" s="152">
        <v>3601.75</v>
      </c>
      <c r="E25" s="152">
        <v>4381.5</v>
      </c>
      <c r="F25" s="154">
        <f t="shared" si="0"/>
        <v>121.64919830637884</v>
      </c>
    </row>
    <row r="26" spans="1:6" ht="23.25" customHeight="1" x14ac:dyDescent="0.25">
      <c r="A26" s="36"/>
      <c r="B26" s="217" t="s">
        <v>10</v>
      </c>
      <c r="C26" s="217"/>
      <c r="D26" s="152"/>
      <c r="E26" s="152"/>
      <c r="F26" s="154"/>
    </row>
    <row r="27" spans="1:6" ht="23.25" customHeight="1" x14ac:dyDescent="0.25">
      <c r="A27" s="36"/>
      <c r="B27" s="36"/>
      <c r="C27" s="36" t="s">
        <v>7</v>
      </c>
      <c r="D27" s="152">
        <v>954.87999999999988</v>
      </c>
      <c r="E27" s="152">
        <v>988.5200000000001</v>
      </c>
      <c r="F27" s="154">
        <f t="shared" si="0"/>
        <v>103.52295576407509</v>
      </c>
    </row>
    <row r="28" spans="1:6" ht="23.25" customHeight="1" x14ac:dyDescent="0.25">
      <c r="A28" s="36"/>
      <c r="B28" s="36"/>
      <c r="C28" s="36" t="s">
        <v>5</v>
      </c>
      <c r="D28" s="152">
        <v>29.59157171581769</v>
      </c>
      <c r="E28" s="152">
        <v>30.150123416825142</v>
      </c>
      <c r="F28" s="154">
        <f t="shared" si="0"/>
        <v>101.88753644575388</v>
      </c>
    </row>
    <row r="29" spans="1:6" ht="23.25" customHeight="1" x14ac:dyDescent="0.25">
      <c r="A29" s="36"/>
      <c r="B29" s="36"/>
      <c r="C29" s="36" t="s">
        <v>6</v>
      </c>
      <c r="D29" s="152">
        <v>2825.6399999999994</v>
      </c>
      <c r="E29" s="152">
        <v>2980.3999999999992</v>
      </c>
      <c r="F29" s="154">
        <f t="shared" si="0"/>
        <v>105.47698928384366</v>
      </c>
    </row>
    <row r="30" spans="1:6" ht="23.25" customHeight="1" x14ac:dyDescent="0.25">
      <c r="A30" s="36"/>
      <c r="B30" s="217" t="s">
        <v>50</v>
      </c>
      <c r="C30" s="217"/>
      <c r="D30" s="152"/>
      <c r="E30" s="152"/>
      <c r="F30" s="154"/>
    </row>
    <row r="31" spans="1:6" ht="23.25" customHeight="1" x14ac:dyDescent="0.25">
      <c r="A31" s="36"/>
      <c r="B31" s="36"/>
      <c r="C31" s="36" t="s">
        <v>7</v>
      </c>
      <c r="D31" s="152">
        <v>2654.8300000000004</v>
      </c>
      <c r="E31" s="152">
        <v>2713.2899999999995</v>
      </c>
      <c r="F31" s="154">
        <f t="shared" si="0"/>
        <v>102.20202423507341</v>
      </c>
    </row>
    <row r="32" spans="1:6" ht="23.25" customHeight="1" x14ac:dyDescent="0.25">
      <c r="A32" s="36"/>
      <c r="B32" s="36"/>
      <c r="C32" s="36" t="s">
        <v>5</v>
      </c>
      <c r="D32" s="152">
        <v>77.629109729775479</v>
      </c>
      <c r="E32" s="152">
        <v>79.868688566279346</v>
      </c>
      <c r="F32" s="154">
        <f t="shared" si="0"/>
        <v>102.88497297508599</v>
      </c>
    </row>
    <row r="33" spans="1:6" ht="23.25" customHeight="1" x14ac:dyDescent="0.25">
      <c r="A33" s="36"/>
      <c r="B33" s="36"/>
      <c r="C33" s="36" t="s">
        <v>6</v>
      </c>
      <c r="D33" s="152">
        <v>20609.208938389987</v>
      </c>
      <c r="E33" s="152">
        <v>21670.691400000003</v>
      </c>
      <c r="F33" s="154">
        <f t="shared" si="0"/>
        <v>105.15052501424609</v>
      </c>
    </row>
    <row r="34" spans="1:6" ht="23.25" customHeight="1" x14ac:dyDescent="0.25">
      <c r="A34" s="36"/>
      <c r="B34" s="217" t="s">
        <v>51</v>
      </c>
      <c r="C34" s="217"/>
      <c r="D34" s="152"/>
      <c r="E34" s="152"/>
      <c r="F34" s="154"/>
    </row>
    <row r="35" spans="1:6" ht="23.25" customHeight="1" x14ac:dyDescent="0.25">
      <c r="A35" s="36"/>
      <c r="B35" s="36"/>
      <c r="C35" s="36" t="s">
        <v>7</v>
      </c>
      <c r="D35" s="152">
        <v>236.34</v>
      </c>
      <c r="E35" s="152">
        <v>289.09999999999997</v>
      </c>
      <c r="F35" s="154">
        <f t="shared" si="0"/>
        <v>122.32377083862231</v>
      </c>
    </row>
    <row r="36" spans="1:6" ht="23.25" customHeight="1" x14ac:dyDescent="0.25">
      <c r="A36" s="36"/>
      <c r="B36" s="36"/>
      <c r="C36" s="36" t="s">
        <v>5</v>
      </c>
      <c r="D36" s="152">
        <v>9.6575938568692621</v>
      </c>
      <c r="E36" s="152">
        <v>9.9342787962642731</v>
      </c>
      <c r="F36" s="154">
        <f t="shared" si="0"/>
        <v>102.86494693704901</v>
      </c>
    </row>
    <row r="37" spans="1:6" ht="23.25" customHeight="1" x14ac:dyDescent="0.25">
      <c r="A37" s="36"/>
      <c r="B37" s="36"/>
      <c r="C37" s="36" t="s">
        <v>6</v>
      </c>
      <c r="D37" s="152">
        <v>228.24757321324813</v>
      </c>
      <c r="E37" s="152">
        <v>287.2000000000001</v>
      </c>
      <c r="F37" s="154">
        <f t="shared" si="0"/>
        <v>125.82828196454629</v>
      </c>
    </row>
    <row r="38" spans="1:6" ht="22.5" customHeight="1" x14ac:dyDescent="0.25">
      <c r="A38" s="30"/>
      <c r="B38" s="30"/>
      <c r="C38" s="30"/>
      <c r="D38" s="31"/>
      <c r="E38" s="31"/>
      <c r="F38" s="31"/>
    </row>
  </sheetData>
  <mergeCells count="10">
    <mergeCell ref="A1:F1"/>
    <mergeCell ref="A4:C4"/>
    <mergeCell ref="A5:C5"/>
    <mergeCell ref="B10:C10"/>
    <mergeCell ref="B26:C26"/>
    <mergeCell ref="B30:C30"/>
    <mergeCell ref="B34:C34"/>
    <mergeCell ref="B22:C22"/>
    <mergeCell ref="B14:C14"/>
    <mergeCell ref="A2:F2"/>
  </mergeCells>
  <pageMargins left="1.02" right="0.28999999999999998" top="0.67" bottom="0.6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6"/>
  <sheetViews>
    <sheetView workbookViewId="0">
      <selection sqref="A1:F46"/>
    </sheetView>
  </sheetViews>
  <sheetFormatPr defaultColWidth="9.140625" defaultRowHeight="16.5" x14ac:dyDescent="0.25"/>
  <cols>
    <col min="1" max="1" width="5.140625" style="3" customWidth="1"/>
    <col min="2" max="2" width="3.85546875" style="3" customWidth="1"/>
    <col min="3" max="3" width="30.85546875" style="3" customWidth="1"/>
    <col min="4" max="6" width="14.85546875" style="1" customWidth="1"/>
    <col min="7" max="16384" width="9.140625" style="1"/>
  </cols>
  <sheetData>
    <row r="1" spans="1:10" ht="39" customHeight="1" x14ac:dyDescent="0.25">
      <c r="A1" s="205" t="s">
        <v>279</v>
      </c>
      <c r="B1" s="205"/>
      <c r="C1" s="205"/>
      <c r="D1" s="206"/>
      <c r="E1" s="206"/>
      <c r="F1" s="206"/>
      <c r="G1" s="2"/>
      <c r="H1" s="2"/>
      <c r="I1" s="2"/>
      <c r="J1" s="2"/>
    </row>
    <row r="2" spans="1:10" ht="24" customHeight="1" x14ac:dyDescent="0.25">
      <c r="A2" s="221"/>
      <c r="B2" s="221"/>
      <c r="C2" s="221"/>
      <c r="D2" s="221"/>
      <c r="E2" s="221"/>
      <c r="F2" s="221"/>
    </row>
    <row r="3" spans="1:10" s="22" customFormat="1" ht="52.5" customHeight="1" x14ac:dyDescent="0.25">
      <c r="A3" s="16"/>
      <c r="B3" s="16"/>
      <c r="C3" s="16"/>
      <c r="D3" s="133" t="s">
        <v>11</v>
      </c>
      <c r="E3" s="133" t="s">
        <v>12</v>
      </c>
      <c r="F3" s="133" t="s">
        <v>13</v>
      </c>
    </row>
    <row r="4" spans="1:10" ht="22.5" customHeight="1" x14ac:dyDescent="0.25">
      <c r="A4" s="207" t="s">
        <v>15</v>
      </c>
      <c r="B4" s="207"/>
      <c r="C4" s="207"/>
    </row>
    <row r="5" spans="1:10" ht="22.5" customHeight="1" x14ac:dyDescent="0.25">
      <c r="A5" s="40"/>
      <c r="B5" s="18" t="s">
        <v>16</v>
      </c>
      <c r="C5" s="18"/>
      <c r="D5" s="66"/>
      <c r="E5" s="66"/>
      <c r="F5" s="66"/>
      <c r="H5" s="40"/>
    </row>
    <row r="6" spans="1:10" ht="22.5" customHeight="1" x14ac:dyDescent="0.25">
      <c r="C6" s="4" t="s">
        <v>262</v>
      </c>
      <c r="D6" s="135">
        <v>150.55999999999997</v>
      </c>
      <c r="E6" s="135">
        <v>156.72999999999999</v>
      </c>
      <c r="F6" s="135">
        <f>E6/D6*100</f>
        <v>104.09803400637621</v>
      </c>
      <c r="H6" s="3"/>
    </row>
    <row r="7" spans="1:10" ht="22.5" customHeight="1" x14ac:dyDescent="0.25">
      <c r="C7" s="4" t="s">
        <v>22</v>
      </c>
      <c r="D7" s="135">
        <v>136.88</v>
      </c>
      <c r="E7" s="135">
        <v>139.28999999999996</v>
      </c>
      <c r="F7" s="135">
        <f t="shared" ref="F7:F45" si="0">E7/D7*100</f>
        <v>101.76066627703095</v>
      </c>
      <c r="H7" s="3"/>
    </row>
    <row r="8" spans="1:10" ht="22.5" customHeight="1" x14ac:dyDescent="0.25">
      <c r="C8" s="4" t="s">
        <v>5</v>
      </c>
      <c r="D8" s="135">
        <v>127.54999999999997</v>
      </c>
      <c r="E8" s="135">
        <v>128.1499030799053</v>
      </c>
      <c r="F8" s="135">
        <f t="shared" si="0"/>
        <v>100.47032777726801</v>
      </c>
      <c r="H8" s="3"/>
    </row>
    <row r="9" spans="1:10" ht="22.5" customHeight="1" x14ac:dyDescent="0.25">
      <c r="C9" s="4" t="s">
        <v>6</v>
      </c>
      <c r="D9" s="135">
        <v>1745.9043999999997</v>
      </c>
      <c r="E9" s="135">
        <v>1785.0000000000005</v>
      </c>
      <c r="F9" s="135">
        <f t="shared" si="0"/>
        <v>102.2392749568648</v>
      </c>
      <c r="H9" s="3"/>
    </row>
    <row r="10" spans="1:10" ht="22.5" customHeight="1" x14ac:dyDescent="0.25">
      <c r="B10" s="217" t="s">
        <v>17</v>
      </c>
      <c r="C10" s="217"/>
      <c r="D10" s="135"/>
      <c r="E10" s="135"/>
      <c r="F10" s="135"/>
    </row>
    <row r="11" spans="1:10" ht="22.5" customHeight="1" x14ac:dyDescent="0.25">
      <c r="C11" s="4" t="s">
        <v>262</v>
      </c>
      <c r="D11" s="135"/>
      <c r="E11" s="135"/>
      <c r="F11" s="135"/>
    </row>
    <row r="12" spans="1:10" ht="22.5" customHeight="1" x14ac:dyDescent="0.25">
      <c r="C12" s="4" t="s">
        <v>22</v>
      </c>
      <c r="D12" s="135"/>
      <c r="E12" s="135"/>
      <c r="F12" s="135"/>
    </row>
    <row r="13" spans="1:10" ht="22.5" customHeight="1" x14ac:dyDescent="0.25">
      <c r="C13" s="4" t="s">
        <v>5</v>
      </c>
      <c r="D13" s="135"/>
      <c r="E13" s="135"/>
      <c r="F13" s="135"/>
    </row>
    <row r="14" spans="1:10" ht="22.5" customHeight="1" x14ac:dyDescent="0.25">
      <c r="C14" s="4" t="s">
        <v>6</v>
      </c>
      <c r="D14" s="135"/>
      <c r="E14" s="135"/>
      <c r="F14" s="135"/>
    </row>
    <row r="15" spans="1:10" ht="22.5" customHeight="1" x14ac:dyDescent="0.25">
      <c r="B15" s="40" t="s">
        <v>18</v>
      </c>
      <c r="C15" s="4"/>
      <c r="D15" s="135"/>
      <c r="E15" s="135"/>
      <c r="F15" s="135"/>
    </row>
    <row r="16" spans="1:10" ht="22.5" customHeight="1" x14ac:dyDescent="0.25">
      <c r="C16" s="4" t="s">
        <v>262</v>
      </c>
      <c r="D16" s="135">
        <v>14.389999999999999</v>
      </c>
      <c r="E16" s="135">
        <v>15.749999999999998</v>
      </c>
      <c r="F16" s="135">
        <f t="shared" si="0"/>
        <v>109.45100764419735</v>
      </c>
    </row>
    <row r="17" spans="1:6" ht="22.5" customHeight="1" x14ac:dyDescent="0.25">
      <c r="C17" s="4" t="s">
        <v>22</v>
      </c>
      <c r="D17" s="135">
        <v>13.18</v>
      </c>
      <c r="E17" s="135">
        <v>13.39</v>
      </c>
      <c r="F17" s="135">
        <f t="shared" si="0"/>
        <v>101.59332321699546</v>
      </c>
    </row>
    <row r="18" spans="1:6" ht="22.5" customHeight="1" x14ac:dyDescent="0.25">
      <c r="C18" s="4" t="s">
        <v>5</v>
      </c>
      <c r="D18" s="135">
        <v>3.0999999999999996</v>
      </c>
      <c r="E18" s="135">
        <v>3.3607169529499625</v>
      </c>
      <c r="F18" s="135">
        <f t="shared" si="0"/>
        <v>108.41022428870848</v>
      </c>
    </row>
    <row r="19" spans="1:6" ht="22.5" customHeight="1" x14ac:dyDescent="0.25">
      <c r="C19" s="4" t="s">
        <v>6</v>
      </c>
      <c r="D19" s="135">
        <v>4.085799999999999</v>
      </c>
      <c r="E19" s="135">
        <v>4.5</v>
      </c>
      <c r="F19" s="135">
        <f t="shared" si="0"/>
        <v>110.13754956189734</v>
      </c>
    </row>
    <row r="20" spans="1:6" ht="22.5" customHeight="1" x14ac:dyDescent="0.25">
      <c r="A20" s="220" t="s">
        <v>19</v>
      </c>
      <c r="B20" s="220"/>
      <c r="C20" s="220"/>
      <c r="D20" s="135"/>
      <c r="E20" s="135"/>
      <c r="F20" s="135"/>
    </row>
    <row r="21" spans="1:6" ht="22.5" customHeight="1" x14ac:dyDescent="0.25">
      <c r="B21" s="220" t="s">
        <v>20</v>
      </c>
      <c r="C21" s="220"/>
      <c r="D21" s="135"/>
      <c r="E21" s="135"/>
      <c r="F21" s="135"/>
    </row>
    <row r="22" spans="1:6" ht="22.5" customHeight="1" x14ac:dyDescent="0.25">
      <c r="C22" s="4" t="s">
        <v>262</v>
      </c>
      <c r="D22" s="135">
        <v>192.22499999999999</v>
      </c>
      <c r="E22" s="135">
        <v>196.42500000000001</v>
      </c>
      <c r="F22" s="135">
        <f t="shared" si="0"/>
        <v>102.18493952399533</v>
      </c>
    </row>
    <row r="23" spans="1:6" ht="22.5" customHeight="1" x14ac:dyDescent="0.25">
      <c r="C23" s="4" t="s">
        <v>22</v>
      </c>
      <c r="D23" s="135">
        <v>161.77000000000001</v>
      </c>
      <c r="E23" s="135">
        <v>166.22</v>
      </c>
      <c r="F23" s="135">
        <f t="shared" si="0"/>
        <v>102.75081906410335</v>
      </c>
    </row>
    <row r="24" spans="1:6" ht="22.5" customHeight="1" x14ac:dyDescent="0.25">
      <c r="C24" s="4" t="s">
        <v>5</v>
      </c>
      <c r="D24" s="135">
        <v>95.6</v>
      </c>
      <c r="E24" s="135">
        <v>95.776681506437242</v>
      </c>
      <c r="F24" s="135">
        <f t="shared" si="0"/>
        <v>100.18481329125235</v>
      </c>
    </row>
    <row r="25" spans="1:6" ht="22.5" customHeight="1" x14ac:dyDescent="0.25">
      <c r="C25" s="4" t="s">
        <v>6</v>
      </c>
      <c r="D25" s="135">
        <v>1546.5211999999999</v>
      </c>
      <c r="E25" s="135">
        <v>1591.9999999999998</v>
      </c>
      <c r="F25" s="135">
        <f t="shared" si="0"/>
        <v>102.94071623460448</v>
      </c>
    </row>
    <row r="26" spans="1:6" ht="22.5" customHeight="1" x14ac:dyDescent="0.25">
      <c r="B26" s="220" t="s">
        <v>52</v>
      </c>
      <c r="C26" s="220"/>
      <c r="D26" s="135"/>
      <c r="E26" s="135"/>
      <c r="F26" s="135"/>
    </row>
    <row r="27" spans="1:6" ht="22.5" customHeight="1" x14ac:dyDescent="0.25">
      <c r="C27" s="4" t="s">
        <v>262</v>
      </c>
      <c r="D27" s="135">
        <v>131</v>
      </c>
      <c r="E27" s="135">
        <v>132.52000000000001</v>
      </c>
      <c r="F27" s="135">
        <f t="shared" si="0"/>
        <v>101.16030534351145</v>
      </c>
    </row>
    <row r="28" spans="1:6" ht="22.5" customHeight="1" x14ac:dyDescent="0.25">
      <c r="C28" s="4" t="s">
        <v>22</v>
      </c>
      <c r="D28" s="135">
        <v>89.199999999999989</v>
      </c>
      <c r="E28" s="135">
        <v>92.35</v>
      </c>
      <c r="F28" s="135">
        <f t="shared" si="0"/>
        <v>103.53139013452915</v>
      </c>
    </row>
    <row r="29" spans="1:6" ht="22.5" customHeight="1" x14ac:dyDescent="0.25">
      <c r="C29" s="4" t="s">
        <v>5</v>
      </c>
      <c r="D29" s="135">
        <v>95.66</v>
      </c>
      <c r="E29" s="135">
        <v>96.155928532755794</v>
      </c>
      <c r="F29" s="135">
        <f t="shared" si="0"/>
        <v>100.51842832192746</v>
      </c>
    </row>
    <row r="30" spans="1:6" ht="22.5" customHeight="1" x14ac:dyDescent="0.25">
      <c r="C30" s="4" t="s">
        <v>6</v>
      </c>
      <c r="D30" s="135">
        <v>853.28719999999987</v>
      </c>
      <c r="E30" s="135">
        <v>887.99999999999966</v>
      </c>
      <c r="F30" s="135">
        <f t="shared" si="0"/>
        <v>104.06812618307175</v>
      </c>
    </row>
    <row r="31" spans="1:6" ht="22.5" customHeight="1" x14ac:dyDescent="0.25">
      <c r="B31" s="220" t="s">
        <v>53</v>
      </c>
      <c r="C31" s="220"/>
      <c r="D31" s="135"/>
      <c r="E31" s="135"/>
      <c r="F31" s="135"/>
    </row>
    <row r="32" spans="1:6" ht="22.5" customHeight="1" x14ac:dyDescent="0.25">
      <c r="C32" s="4" t="s">
        <v>262</v>
      </c>
      <c r="D32" s="135">
        <v>116.97999999999999</v>
      </c>
      <c r="E32" s="135">
        <v>117.41999999999999</v>
      </c>
      <c r="F32" s="135">
        <f t="shared" si="0"/>
        <v>100.37613267225167</v>
      </c>
    </row>
    <row r="33" spans="1:6" ht="22.5" customHeight="1" x14ac:dyDescent="0.25">
      <c r="C33" s="4" t="s">
        <v>22</v>
      </c>
      <c r="D33" s="135">
        <v>113.25</v>
      </c>
      <c r="E33" s="135">
        <v>113.40000000000002</v>
      </c>
      <c r="F33" s="135">
        <f t="shared" si="0"/>
        <v>100.13245033112585</v>
      </c>
    </row>
    <row r="34" spans="1:6" ht="22.5" customHeight="1" x14ac:dyDescent="0.25">
      <c r="C34" s="4" t="s">
        <v>5</v>
      </c>
      <c r="D34" s="135">
        <v>108.14999999999998</v>
      </c>
      <c r="E34" s="135">
        <v>108.46560846560841</v>
      </c>
      <c r="F34" s="135">
        <f t="shared" si="0"/>
        <v>100.29182474859772</v>
      </c>
    </row>
    <row r="35" spans="1:6" ht="22.5" customHeight="1" x14ac:dyDescent="0.25">
      <c r="C35" s="4" t="s">
        <v>6</v>
      </c>
      <c r="D35" s="135">
        <v>1224.7987499999997</v>
      </c>
      <c r="E35" s="135">
        <v>1229.9999999999995</v>
      </c>
      <c r="F35" s="135">
        <f t="shared" si="0"/>
        <v>100.4246616025694</v>
      </c>
    </row>
    <row r="36" spans="1:6" ht="22.5" customHeight="1" x14ac:dyDescent="0.25">
      <c r="B36" s="220" t="s">
        <v>21</v>
      </c>
      <c r="C36" s="220"/>
      <c r="D36" s="135"/>
      <c r="E36" s="135"/>
      <c r="F36" s="135"/>
    </row>
    <row r="37" spans="1:6" ht="22.5" customHeight="1" x14ac:dyDescent="0.25">
      <c r="C37" s="4" t="s">
        <v>262</v>
      </c>
      <c r="D37" s="135">
        <v>76.69</v>
      </c>
      <c r="E37" s="135">
        <v>80.8</v>
      </c>
      <c r="F37" s="135">
        <f t="shared" si="0"/>
        <v>105.35923849263267</v>
      </c>
    </row>
    <row r="38" spans="1:6" ht="22.5" customHeight="1" x14ac:dyDescent="0.25">
      <c r="C38" s="4" t="s">
        <v>22</v>
      </c>
      <c r="D38" s="135">
        <v>71.990000000000023</v>
      </c>
      <c r="E38" s="135">
        <v>73.950000000000017</v>
      </c>
      <c r="F38" s="135">
        <f t="shared" si="0"/>
        <v>102.72260036116126</v>
      </c>
    </row>
    <row r="39" spans="1:6" ht="22.5" customHeight="1" x14ac:dyDescent="0.25">
      <c r="C39" s="4" t="s">
        <v>5</v>
      </c>
      <c r="D39" s="135">
        <v>39.6</v>
      </c>
      <c r="E39" s="135">
        <v>40.027045300878953</v>
      </c>
      <c r="F39" s="135">
        <f t="shared" si="0"/>
        <v>101.0783972244418</v>
      </c>
    </row>
    <row r="40" spans="1:6" ht="22.5" customHeight="1" x14ac:dyDescent="0.25">
      <c r="C40" s="4" t="s">
        <v>6</v>
      </c>
      <c r="D40" s="135">
        <v>285.08040000000011</v>
      </c>
      <c r="E40" s="135">
        <v>295.99999999999989</v>
      </c>
      <c r="F40" s="135">
        <f t="shared" si="0"/>
        <v>103.83035803233045</v>
      </c>
    </row>
    <row r="41" spans="1:6" ht="22.5" customHeight="1" x14ac:dyDescent="0.25">
      <c r="B41" s="220" t="s">
        <v>54</v>
      </c>
      <c r="C41" s="220"/>
      <c r="D41" s="135"/>
      <c r="E41" s="135"/>
      <c r="F41" s="135"/>
    </row>
    <row r="42" spans="1:6" ht="22.5" customHeight="1" x14ac:dyDescent="0.25">
      <c r="C42" s="4" t="s">
        <v>262</v>
      </c>
      <c r="D42" s="135">
        <v>941.82500000000005</v>
      </c>
      <c r="E42" s="135">
        <v>958.38000000000011</v>
      </c>
      <c r="F42" s="135">
        <f t="shared" si="0"/>
        <v>101.75775754519152</v>
      </c>
    </row>
    <row r="43" spans="1:6" ht="22.5" customHeight="1" x14ac:dyDescent="0.25">
      <c r="C43" s="4" t="s">
        <v>22</v>
      </c>
      <c r="D43" s="135">
        <v>863.95000000000016</v>
      </c>
      <c r="E43" s="135">
        <v>882.05999999999983</v>
      </c>
      <c r="F43" s="135">
        <f t="shared" si="0"/>
        <v>102.096186121882</v>
      </c>
    </row>
    <row r="44" spans="1:6" ht="22.5" customHeight="1" x14ac:dyDescent="0.25">
      <c r="C44" s="4" t="s">
        <v>5</v>
      </c>
      <c r="D44" s="135">
        <v>874.15999999999985</v>
      </c>
      <c r="E44" s="135">
        <v>880.459362504409</v>
      </c>
      <c r="F44" s="135">
        <f t="shared" si="0"/>
        <v>100.72061893754109</v>
      </c>
    </row>
    <row r="45" spans="1:6" ht="22.5" customHeight="1" x14ac:dyDescent="0.25">
      <c r="C45" s="4" t="s">
        <v>6</v>
      </c>
      <c r="D45" s="135">
        <v>7707.0340000000015</v>
      </c>
      <c r="E45" s="135">
        <v>7871</v>
      </c>
      <c r="F45" s="135">
        <f t="shared" si="0"/>
        <v>102.12748509997489</v>
      </c>
    </row>
    <row r="46" spans="1:6" x14ac:dyDescent="0.25">
      <c r="A46" s="30"/>
      <c r="B46" s="30"/>
      <c r="C46" s="30"/>
      <c r="D46" s="31"/>
      <c r="E46" s="31"/>
      <c r="F46" s="31"/>
    </row>
  </sheetData>
  <mergeCells count="10">
    <mergeCell ref="B36:C36"/>
    <mergeCell ref="B41:C41"/>
    <mergeCell ref="B26:C26"/>
    <mergeCell ref="B31:C31"/>
    <mergeCell ref="A1:F1"/>
    <mergeCell ref="A4:C4"/>
    <mergeCell ref="B10:C10"/>
    <mergeCell ref="A20:C20"/>
    <mergeCell ref="B21:C21"/>
    <mergeCell ref="A2:F2"/>
  </mergeCells>
  <pageMargins left="1.02" right="0.4" top="0.56000000000000005" bottom="0.63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1"/>
  <sheetViews>
    <sheetView topLeftCell="A19" workbookViewId="0">
      <selection activeCell="G3" sqref="G3"/>
    </sheetView>
  </sheetViews>
  <sheetFormatPr defaultColWidth="9.140625" defaultRowHeight="16.5" x14ac:dyDescent="0.25"/>
  <cols>
    <col min="1" max="1" width="5.5703125" style="3" customWidth="1"/>
    <col min="2" max="2" width="34.5703125" style="3" customWidth="1"/>
    <col min="3" max="4" width="16.5703125" style="1" customWidth="1"/>
    <col min="5" max="5" width="12.85546875" style="1" customWidth="1"/>
    <col min="6" max="16384" width="9.140625" style="1"/>
  </cols>
  <sheetData>
    <row r="1" spans="1:9" ht="28.5" customHeight="1" x14ac:dyDescent="0.25">
      <c r="A1" s="205" t="s">
        <v>280</v>
      </c>
      <c r="B1" s="205"/>
      <c r="C1" s="205"/>
      <c r="D1" s="205"/>
      <c r="E1" s="205"/>
      <c r="F1" s="90"/>
      <c r="G1" s="2"/>
      <c r="H1" s="2"/>
      <c r="I1" s="2"/>
    </row>
    <row r="2" spans="1:9" ht="30" customHeight="1" x14ac:dyDescent="0.25">
      <c r="A2" s="221"/>
      <c r="B2" s="221"/>
      <c r="C2" s="221"/>
      <c r="D2" s="221"/>
      <c r="E2" s="221"/>
    </row>
    <row r="3" spans="1:9" s="22" customFormat="1" ht="70.5" customHeight="1" x14ac:dyDescent="0.25">
      <c r="A3" s="16"/>
      <c r="B3" s="16"/>
      <c r="C3" s="133" t="s">
        <v>34</v>
      </c>
      <c r="D3" s="133" t="s">
        <v>35</v>
      </c>
      <c r="E3" s="133" t="s">
        <v>13</v>
      </c>
    </row>
    <row r="4" spans="1:9" ht="27.75" customHeight="1" x14ac:dyDescent="0.25">
      <c r="A4" s="222" t="s">
        <v>23</v>
      </c>
      <c r="B4" s="222"/>
      <c r="C4" s="155">
        <v>6256</v>
      </c>
      <c r="D4" s="155">
        <v>7190</v>
      </c>
      <c r="E4" s="155">
        <f>D4/C4*100</f>
        <v>114.92966751918159</v>
      </c>
      <c r="G4" s="3"/>
    </row>
    <row r="5" spans="1:9" ht="27.75" customHeight="1" x14ac:dyDescent="0.25">
      <c r="A5" s="222" t="s">
        <v>24</v>
      </c>
      <c r="B5" s="222"/>
      <c r="C5" s="155">
        <v>16894</v>
      </c>
      <c r="D5" s="155">
        <v>18280</v>
      </c>
      <c r="E5" s="155">
        <f t="shared" ref="E5:E19" si="0">D5/C5*100</f>
        <v>108.20409612880313</v>
      </c>
    </row>
    <row r="6" spans="1:9" ht="27.75" customHeight="1" x14ac:dyDescent="0.25">
      <c r="A6" s="222" t="s">
        <v>25</v>
      </c>
      <c r="B6" s="222"/>
      <c r="C6" s="155">
        <v>61150</v>
      </c>
      <c r="D6" s="155">
        <v>62235</v>
      </c>
      <c r="E6" s="155">
        <f t="shared" si="0"/>
        <v>101.77432542927227</v>
      </c>
    </row>
    <row r="7" spans="1:9" ht="27.75" customHeight="1" x14ac:dyDescent="0.25">
      <c r="A7" s="222" t="s">
        <v>195</v>
      </c>
      <c r="B7" s="222"/>
      <c r="C7" s="155"/>
      <c r="D7" s="155"/>
      <c r="E7" s="155"/>
    </row>
    <row r="8" spans="1:9" ht="27.75" customHeight="1" x14ac:dyDescent="0.25">
      <c r="A8" s="222" t="s">
        <v>196</v>
      </c>
      <c r="B8" s="222"/>
      <c r="C8" s="155">
        <v>1384</v>
      </c>
      <c r="D8" s="155">
        <v>1420</v>
      </c>
      <c r="E8" s="155">
        <f t="shared" si="0"/>
        <v>102.60115606936415</v>
      </c>
    </row>
    <row r="9" spans="1:9" ht="27.75" customHeight="1" x14ac:dyDescent="0.25">
      <c r="A9" s="222" t="s">
        <v>26</v>
      </c>
      <c r="B9" s="222"/>
      <c r="C9" s="155">
        <v>1268.28</v>
      </c>
      <c r="D9" s="155">
        <v>1390.12</v>
      </c>
      <c r="E9" s="155">
        <f t="shared" si="0"/>
        <v>109.60671145172989</v>
      </c>
    </row>
    <row r="10" spans="1:9" ht="27.75" customHeight="1" x14ac:dyDescent="0.25">
      <c r="A10" s="156"/>
      <c r="B10" s="157" t="s">
        <v>55</v>
      </c>
      <c r="C10" s="155">
        <v>1030</v>
      </c>
      <c r="D10" s="155">
        <v>1130</v>
      </c>
      <c r="E10" s="155">
        <f t="shared" si="0"/>
        <v>109.70873786407766</v>
      </c>
    </row>
    <row r="11" spans="1:9" ht="27.75" customHeight="1" x14ac:dyDescent="0.25">
      <c r="A11" s="222" t="s">
        <v>27</v>
      </c>
      <c r="B11" s="222"/>
      <c r="C11" s="155"/>
      <c r="D11" s="155"/>
      <c r="E11" s="155"/>
    </row>
    <row r="12" spans="1:9" ht="27.75" customHeight="1" x14ac:dyDescent="0.25">
      <c r="A12" s="156"/>
      <c r="B12" s="156" t="s">
        <v>28</v>
      </c>
      <c r="C12" s="155">
        <v>10800</v>
      </c>
      <c r="D12" s="155">
        <v>11030</v>
      </c>
      <c r="E12" s="155">
        <f t="shared" si="0"/>
        <v>102.12962962962963</v>
      </c>
    </row>
    <row r="13" spans="1:9" ht="27.75" customHeight="1" x14ac:dyDescent="0.25">
      <c r="A13" s="156"/>
      <c r="B13" s="156" t="s">
        <v>29</v>
      </c>
      <c r="C13" s="155">
        <v>296</v>
      </c>
      <c r="D13" s="155">
        <v>307</v>
      </c>
      <c r="E13" s="155">
        <f t="shared" si="0"/>
        <v>103.71621621621621</v>
      </c>
    </row>
    <row r="14" spans="1:9" ht="27.75" customHeight="1" x14ac:dyDescent="0.25">
      <c r="A14" s="156"/>
      <c r="B14" s="156" t="s">
        <v>30</v>
      </c>
      <c r="C14" s="155">
        <v>2860</v>
      </c>
      <c r="D14" s="155">
        <v>3003</v>
      </c>
      <c r="E14" s="155">
        <f t="shared" si="0"/>
        <v>105</v>
      </c>
    </row>
    <row r="15" spans="1:9" ht="27.75" customHeight="1" x14ac:dyDescent="0.25">
      <c r="A15" s="156"/>
      <c r="B15" s="156" t="s">
        <v>31</v>
      </c>
      <c r="C15" s="155">
        <v>3416.1</v>
      </c>
      <c r="D15" s="155">
        <v>3689.75</v>
      </c>
      <c r="E15" s="155">
        <f t="shared" si="0"/>
        <v>108.01059687948245</v>
      </c>
    </row>
    <row r="16" spans="1:9" ht="27.75" customHeight="1" x14ac:dyDescent="0.25">
      <c r="A16" s="222" t="s">
        <v>32</v>
      </c>
      <c r="B16" s="222"/>
      <c r="C16" s="155"/>
      <c r="D16" s="155"/>
      <c r="E16" s="155"/>
    </row>
    <row r="17" spans="1:5" ht="24.75" customHeight="1" x14ac:dyDescent="0.25">
      <c r="A17" s="156"/>
      <c r="B17" s="156" t="s">
        <v>258</v>
      </c>
      <c r="C17" s="155">
        <v>169.5</v>
      </c>
      <c r="D17" s="155">
        <v>177.79999999999998</v>
      </c>
      <c r="E17" s="155">
        <f t="shared" si="0"/>
        <v>104.89675516224189</v>
      </c>
    </row>
    <row r="18" spans="1:5" ht="39" customHeight="1" x14ac:dyDescent="0.25">
      <c r="A18" s="222" t="s">
        <v>257</v>
      </c>
      <c r="B18" s="222"/>
      <c r="C18" s="155"/>
      <c r="D18" s="155"/>
      <c r="E18" s="155"/>
    </row>
    <row r="19" spans="1:5" ht="27.75" customHeight="1" x14ac:dyDescent="0.25">
      <c r="A19" s="156"/>
      <c r="B19" s="156" t="s">
        <v>33</v>
      </c>
      <c r="C19" s="155">
        <v>59177.69</v>
      </c>
      <c r="D19" s="155">
        <v>60680.65</v>
      </c>
      <c r="E19" s="155">
        <f t="shared" si="0"/>
        <v>102.53974090573661</v>
      </c>
    </row>
    <row r="20" spans="1:5" x14ac:dyDescent="0.25">
      <c r="A20" s="30"/>
      <c r="B20" s="30"/>
      <c r="C20" s="31"/>
      <c r="D20" s="31"/>
      <c r="E20" s="31"/>
    </row>
    <row r="21" spans="1:5" x14ac:dyDescent="0.25">
      <c r="B21" s="5"/>
    </row>
  </sheetData>
  <mergeCells count="11">
    <mergeCell ref="A18:B18"/>
    <mergeCell ref="A1:E1"/>
    <mergeCell ref="A9:B9"/>
    <mergeCell ref="A16:B16"/>
    <mergeCell ref="A5:B5"/>
    <mergeCell ref="A6:B6"/>
    <mergeCell ref="A2:E2"/>
    <mergeCell ref="A4:B4"/>
    <mergeCell ref="A11:B11"/>
    <mergeCell ref="A7:B7"/>
    <mergeCell ref="A8:B8"/>
  </mergeCells>
  <pageMargins left="1.06" right="0.52" top="0.61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5"/>
  <sheetViews>
    <sheetView workbookViewId="0">
      <selection activeCell="B19" sqref="B19"/>
    </sheetView>
  </sheetViews>
  <sheetFormatPr defaultColWidth="9.140625" defaultRowHeight="16.5" x14ac:dyDescent="0.25"/>
  <cols>
    <col min="1" max="1" width="3.85546875" style="3" customWidth="1"/>
    <col min="2" max="2" width="35.7109375" style="3" customWidth="1"/>
    <col min="3" max="3" width="10.42578125" style="6" customWidth="1"/>
    <col min="4" max="4" width="13.85546875" style="1" customWidth="1"/>
    <col min="5" max="5" width="13.28515625" style="1" customWidth="1"/>
    <col min="6" max="6" width="11.42578125" style="1" customWidth="1"/>
    <col min="7" max="16384" width="9.140625" style="1"/>
  </cols>
  <sheetData>
    <row r="1" spans="1:10" ht="40.5" customHeight="1" x14ac:dyDescent="0.25">
      <c r="A1" s="205" t="s">
        <v>281</v>
      </c>
      <c r="B1" s="205"/>
      <c r="C1" s="205"/>
      <c r="D1" s="205"/>
      <c r="E1" s="205"/>
      <c r="F1" s="205"/>
      <c r="G1" s="2"/>
      <c r="H1" s="2"/>
      <c r="I1" s="2"/>
      <c r="J1" s="2"/>
    </row>
    <row r="3" spans="1:10" s="22" customFormat="1" ht="96" customHeight="1" x14ac:dyDescent="0.25">
      <c r="A3" s="16"/>
      <c r="B3" s="16"/>
      <c r="C3" s="44" t="s">
        <v>43</v>
      </c>
      <c r="D3" s="133" t="s">
        <v>34</v>
      </c>
      <c r="E3" s="133" t="s">
        <v>35</v>
      </c>
      <c r="F3" s="133" t="s">
        <v>36</v>
      </c>
    </row>
    <row r="4" spans="1:10" s="25" customFormat="1" ht="24" customHeight="1" x14ac:dyDescent="0.25">
      <c r="A4" s="84" t="s">
        <v>239</v>
      </c>
      <c r="B4" s="84"/>
      <c r="C4" s="158" t="s">
        <v>99</v>
      </c>
      <c r="D4" s="159">
        <f>D5+D6+D7</f>
        <v>443.09999999999997</v>
      </c>
      <c r="E4" s="159">
        <f>E5+E6+E7</f>
        <v>748</v>
      </c>
      <c r="F4" s="159">
        <f>E4/D4*100</f>
        <v>168.81065222297451</v>
      </c>
      <c r="H4" s="18"/>
    </row>
    <row r="5" spans="1:10" s="2" customFormat="1" ht="24" customHeight="1" x14ac:dyDescent="0.25">
      <c r="A5" s="36"/>
      <c r="B5" s="36" t="s">
        <v>37</v>
      </c>
      <c r="C5" s="6" t="s">
        <v>99</v>
      </c>
      <c r="D5" s="160">
        <v>342.78</v>
      </c>
      <c r="E5" s="160">
        <v>498</v>
      </c>
      <c r="F5" s="160">
        <f t="shared" ref="F5:F14" si="0">E5/D5*100</f>
        <v>145.28268860493611</v>
      </c>
    </row>
    <row r="6" spans="1:10" s="2" customFormat="1" ht="24" customHeight="1" x14ac:dyDescent="0.25">
      <c r="A6" s="36"/>
      <c r="B6" s="36" t="s">
        <v>38</v>
      </c>
      <c r="C6" s="6" t="s">
        <v>99</v>
      </c>
      <c r="D6" s="160">
        <v>100.32</v>
      </c>
      <c r="E6" s="160">
        <v>250</v>
      </c>
      <c r="F6" s="160">
        <f t="shared" si="0"/>
        <v>249.20255183413082</v>
      </c>
    </row>
    <row r="7" spans="1:10" s="2" customFormat="1" ht="24" customHeight="1" x14ac:dyDescent="0.25">
      <c r="A7" s="36"/>
      <c r="B7" s="36" t="s">
        <v>39</v>
      </c>
      <c r="C7" s="6" t="s">
        <v>99</v>
      </c>
      <c r="D7" s="160"/>
      <c r="E7" s="160"/>
      <c r="F7" s="160"/>
    </row>
    <row r="8" spans="1:10" s="25" customFormat="1" ht="24" customHeight="1" x14ac:dyDescent="0.25">
      <c r="A8" s="84" t="s">
        <v>240</v>
      </c>
      <c r="B8" s="84"/>
      <c r="C8" s="158" t="s">
        <v>99</v>
      </c>
      <c r="D8" s="160"/>
      <c r="E8" s="160"/>
      <c r="F8" s="160"/>
    </row>
    <row r="9" spans="1:10" s="25" customFormat="1" ht="24" customHeight="1" x14ac:dyDescent="0.25">
      <c r="A9" s="84" t="s">
        <v>241</v>
      </c>
      <c r="B9" s="84"/>
      <c r="C9" s="158" t="s">
        <v>99</v>
      </c>
      <c r="D9" s="159">
        <v>842.55</v>
      </c>
      <c r="E9" s="159">
        <v>1204</v>
      </c>
      <c r="F9" s="159">
        <f t="shared" si="0"/>
        <v>142.89953118509288</v>
      </c>
    </row>
    <row r="10" spans="1:10" s="25" customFormat="1" ht="35.25" customHeight="1" x14ac:dyDescent="0.25">
      <c r="A10" s="219" t="s">
        <v>242</v>
      </c>
      <c r="B10" s="219"/>
      <c r="C10" s="158" t="s">
        <v>99</v>
      </c>
      <c r="D10" s="159">
        <v>32522</v>
      </c>
      <c r="E10" s="159">
        <v>32500.3</v>
      </c>
      <c r="F10" s="159">
        <f t="shared" si="0"/>
        <v>99.933275936289277</v>
      </c>
    </row>
    <row r="11" spans="1:10" s="25" customFormat="1" ht="24.75" customHeight="1" x14ac:dyDescent="0.25">
      <c r="A11" s="84" t="s">
        <v>243</v>
      </c>
      <c r="B11" s="84"/>
      <c r="C11" s="158"/>
      <c r="D11" s="160"/>
      <c r="E11" s="160"/>
      <c r="F11" s="160"/>
    </row>
    <row r="12" spans="1:10" s="2" customFormat="1" ht="24.75" customHeight="1" x14ac:dyDescent="0.25">
      <c r="A12" s="36"/>
      <c r="B12" s="36" t="s">
        <v>245</v>
      </c>
      <c r="C12" s="6" t="s">
        <v>100</v>
      </c>
      <c r="D12" s="160">
        <v>18756</v>
      </c>
      <c r="E12" s="160">
        <v>50240</v>
      </c>
      <c r="F12" s="160">
        <f t="shared" si="0"/>
        <v>267.86095116229473</v>
      </c>
    </row>
    <row r="13" spans="1:10" s="2" customFormat="1" ht="24.75" customHeight="1" x14ac:dyDescent="0.25">
      <c r="A13" s="36"/>
      <c r="B13" s="36" t="s">
        <v>246</v>
      </c>
      <c r="C13" s="6" t="s">
        <v>101</v>
      </c>
      <c r="D13" s="160">
        <v>4130</v>
      </c>
      <c r="E13" s="160">
        <v>15254</v>
      </c>
      <c r="F13" s="160">
        <f t="shared" si="0"/>
        <v>369.34624697336562</v>
      </c>
    </row>
    <row r="14" spans="1:10" s="25" customFormat="1" ht="40.5" customHeight="1" x14ac:dyDescent="0.25">
      <c r="A14" s="219" t="s">
        <v>244</v>
      </c>
      <c r="B14" s="219"/>
      <c r="C14" s="158" t="s">
        <v>102</v>
      </c>
      <c r="D14" s="159">
        <v>165</v>
      </c>
      <c r="E14" s="159">
        <v>134</v>
      </c>
      <c r="F14" s="159">
        <f t="shared" si="0"/>
        <v>81.212121212121218</v>
      </c>
    </row>
    <row r="15" spans="1:10" ht="19.5" customHeight="1" x14ac:dyDescent="0.25">
      <c r="A15" s="30"/>
      <c r="B15" s="30"/>
      <c r="C15" s="134"/>
      <c r="D15" s="31"/>
      <c r="E15" s="31"/>
      <c r="F15" s="31"/>
    </row>
  </sheetData>
  <mergeCells count="3">
    <mergeCell ref="A1:F1"/>
    <mergeCell ref="A10:B10"/>
    <mergeCell ref="A14:B14"/>
  </mergeCells>
  <pageMargins left="1.17" right="0.31" top="0.48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6" workbookViewId="0">
      <selection activeCell="E6" sqref="E6"/>
    </sheetView>
  </sheetViews>
  <sheetFormatPr defaultColWidth="9.140625" defaultRowHeight="16.5" x14ac:dyDescent="0.25"/>
  <cols>
    <col min="1" max="1" width="3.85546875" style="76" customWidth="1"/>
    <col min="2" max="2" width="32.5703125" style="76" customWidth="1"/>
    <col min="3" max="3" width="12.140625" style="80" customWidth="1"/>
    <col min="4" max="5" width="13" style="71" customWidth="1"/>
    <col min="6" max="6" width="12.42578125" style="71" customWidth="1"/>
    <col min="7" max="16384" width="9.140625" style="71"/>
  </cols>
  <sheetData>
    <row r="1" spans="1:10" ht="41.25" customHeight="1" x14ac:dyDescent="0.25">
      <c r="A1" s="224" t="s">
        <v>282</v>
      </c>
      <c r="B1" s="224"/>
      <c r="C1" s="224"/>
      <c r="D1" s="224"/>
      <c r="E1" s="224"/>
      <c r="F1" s="224"/>
      <c r="G1" s="70"/>
      <c r="H1" s="70"/>
      <c r="I1" s="70"/>
      <c r="J1" s="70"/>
    </row>
    <row r="3" spans="1:10" s="73" customFormat="1" ht="87" customHeight="1" x14ac:dyDescent="0.25">
      <c r="A3" s="136"/>
      <c r="B3" s="136"/>
      <c r="C3" s="137" t="s">
        <v>43</v>
      </c>
      <c r="D3" s="72" t="s">
        <v>34</v>
      </c>
      <c r="E3" s="72" t="s">
        <v>35</v>
      </c>
      <c r="F3" s="72" t="s">
        <v>36</v>
      </c>
    </row>
    <row r="4" spans="1:10" s="73" customFormat="1" ht="32.25" customHeight="1" x14ac:dyDescent="0.25">
      <c r="A4" s="225" t="s">
        <v>253</v>
      </c>
      <c r="B4" s="225"/>
      <c r="C4" s="161" t="s">
        <v>99</v>
      </c>
      <c r="D4" s="162">
        <v>820.36</v>
      </c>
      <c r="E4" s="162">
        <v>773.05</v>
      </c>
      <c r="F4" s="162">
        <f>E4/D4*100</f>
        <v>94.233019649909792</v>
      </c>
    </row>
    <row r="5" spans="1:10" s="73" customFormat="1" ht="22.5" customHeight="1" x14ac:dyDescent="0.25">
      <c r="A5" s="163" t="s">
        <v>254</v>
      </c>
      <c r="B5" s="163"/>
      <c r="C5" s="164" t="s">
        <v>103</v>
      </c>
      <c r="D5" s="162">
        <f>D6+D7+D8</f>
        <v>13065</v>
      </c>
      <c r="E5" s="162">
        <f>E6+E7+E8</f>
        <v>13346</v>
      </c>
      <c r="F5" s="162">
        <f t="shared" ref="F5:F16" si="0">E5/D5*100</f>
        <v>102.15078453884423</v>
      </c>
      <c r="H5" s="75"/>
    </row>
    <row r="6" spans="1:10" ht="22.5" customHeight="1" x14ac:dyDescent="0.25">
      <c r="A6" s="165"/>
      <c r="B6" s="165" t="s">
        <v>40</v>
      </c>
      <c r="C6" s="80" t="s">
        <v>103</v>
      </c>
      <c r="D6" s="166">
        <f>D10+D14</f>
        <v>8312</v>
      </c>
      <c r="E6" s="166">
        <f>E10+E14</f>
        <v>8335</v>
      </c>
      <c r="F6" s="166">
        <f t="shared" si="0"/>
        <v>100.27670837343598</v>
      </c>
    </row>
    <row r="7" spans="1:10" ht="22.5" customHeight="1" x14ac:dyDescent="0.25">
      <c r="A7" s="165"/>
      <c r="B7" s="165" t="s">
        <v>41</v>
      </c>
      <c r="C7" s="80" t="s">
        <v>103</v>
      </c>
      <c r="D7" s="166">
        <f t="shared" ref="D7:E8" si="1">D11+D15</f>
        <v>991</v>
      </c>
      <c r="E7" s="166">
        <f t="shared" si="1"/>
        <v>1053</v>
      </c>
      <c r="F7" s="166">
        <f t="shared" si="0"/>
        <v>106.25630676084764</v>
      </c>
    </row>
    <row r="8" spans="1:10" ht="22.5" customHeight="1" x14ac:dyDescent="0.25">
      <c r="A8" s="165"/>
      <c r="B8" s="165" t="s">
        <v>42</v>
      </c>
      <c r="C8" s="80" t="s">
        <v>103</v>
      </c>
      <c r="D8" s="166">
        <f t="shared" si="1"/>
        <v>3762</v>
      </c>
      <c r="E8" s="166">
        <f t="shared" si="1"/>
        <v>3958</v>
      </c>
      <c r="F8" s="166">
        <f t="shared" si="0"/>
        <v>105.20999468367889</v>
      </c>
    </row>
    <row r="9" spans="1:10" s="73" customFormat="1" ht="22.5" customHeight="1" x14ac:dyDescent="0.25">
      <c r="A9" s="226" t="s">
        <v>255</v>
      </c>
      <c r="B9" s="226"/>
      <c r="C9" s="164" t="s">
        <v>103</v>
      </c>
      <c r="D9" s="162">
        <f>D10+D11+D12</f>
        <v>1733</v>
      </c>
      <c r="E9" s="162">
        <f>E10+E11+E12</f>
        <v>1783</v>
      </c>
      <c r="F9" s="162">
        <f t="shared" si="0"/>
        <v>102.88517022504328</v>
      </c>
    </row>
    <row r="10" spans="1:10" ht="22.5" customHeight="1" x14ac:dyDescent="0.25">
      <c r="A10" s="80"/>
      <c r="B10" s="167" t="s">
        <v>40</v>
      </c>
      <c r="C10" s="80" t="s">
        <v>103</v>
      </c>
      <c r="D10" s="166">
        <v>870</v>
      </c>
      <c r="E10" s="166">
        <v>790</v>
      </c>
      <c r="F10" s="166">
        <f t="shared" si="0"/>
        <v>90.804597701149419</v>
      </c>
    </row>
    <row r="11" spans="1:10" ht="22.5" customHeight="1" x14ac:dyDescent="0.25">
      <c r="A11" s="80"/>
      <c r="B11" s="167" t="s">
        <v>41</v>
      </c>
      <c r="C11" s="80" t="s">
        <v>103</v>
      </c>
      <c r="D11" s="166">
        <v>638</v>
      </c>
      <c r="E11" s="166">
        <v>690</v>
      </c>
      <c r="F11" s="166">
        <f t="shared" si="0"/>
        <v>108.15047021943573</v>
      </c>
    </row>
    <row r="12" spans="1:10" ht="22.5" customHeight="1" x14ac:dyDescent="0.25">
      <c r="A12" s="164"/>
      <c r="B12" s="167" t="s">
        <v>42</v>
      </c>
      <c r="C12" s="80" t="s">
        <v>103</v>
      </c>
      <c r="D12" s="166">
        <v>225</v>
      </c>
      <c r="E12" s="166">
        <v>303</v>
      </c>
      <c r="F12" s="166">
        <f t="shared" si="0"/>
        <v>134.66666666666666</v>
      </c>
    </row>
    <row r="13" spans="1:10" s="73" customFormat="1" ht="21.75" customHeight="1" x14ac:dyDescent="0.25">
      <c r="A13" s="223" t="s">
        <v>256</v>
      </c>
      <c r="B13" s="223"/>
      <c r="C13" s="164" t="s">
        <v>103</v>
      </c>
      <c r="D13" s="162">
        <f>D14+D15+D16</f>
        <v>11332</v>
      </c>
      <c r="E13" s="162">
        <f>E14+E15+E16</f>
        <v>11563</v>
      </c>
      <c r="F13" s="162">
        <f t="shared" si="0"/>
        <v>102.03847511471938</v>
      </c>
    </row>
    <row r="14" spans="1:10" ht="21.75" customHeight="1" x14ac:dyDescent="0.25">
      <c r="A14" s="165"/>
      <c r="B14" s="165" t="s">
        <v>40</v>
      </c>
      <c r="C14" s="80" t="s">
        <v>103</v>
      </c>
      <c r="D14" s="166">
        <v>7442</v>
      </c>
      <c r="E14" s="166">
        <v>7545</v>
      </c>
      <c r="F14" s="166">
        <f t="shared" si="0"/>
        <v>101.38403654931469</v>
      </c>
    </row>
    <row r="15" spans="1:10" ht="21.75" customHeight="1" x14ac:dyDescent="0.25">
      <c r="A15" s="165"/>
      <c r="B15" s="165" t="s">
        <v>41</v>
      </c>
      <c r="C15" s="80" t="s">
        <v>103</v>
      </c>
      <c r="D15" s="166">
        <v>353</v>
      </c>
      <c r="E15" s="166">
        <v>363</v>
      </c>
      <c r="F15" s="166">
        <f t="shared" si="0"/>
        <v>102.8328611898017</v>
      </c>
    </row>
    <row r="16" spans="1:10" ht="21.75" customHeight="1" x14ac:dyDescent="0.25">
      <c r="A16" s="165"/>
      <c r="B16" s="165" t="s">
        <v>42</v>
      </c>
      <c r="C16" s="80" t="s">
        <v>103</v>
      </c>
      <c r="D16" s="166">
        <v>3537</v>
      </c>
      <c r="E16" s="166">
        <v>3655</v>
      </c>
      <c r="F16" s="166">
        <f t="shared" si="0"/>
        <v>103.33616058806898</v>
      </c>
    </row>
    <row r="17" spans="1:6" x14ac:dyDescent="0.25">
      <c r="A17" s="77"/>
      <c r="B17" s="77"/>
      <c r="C17" s="78"/>
      <c r="D17" s="79"/>
      <c r="E17" s="79"/>
      <c r="F17" s="79"/>
    </row>
  </sheetData>
  <mergeCells count="4">
    <mergeCell ref="A13:B13"/>
    <mergeCell ref="A1:F1"/>
    <mergeCell ref="A4:B4"/>
    <mergeCell ref="A9:B9"/>
  </mergeCells>
  <pageMargins left="0.59" right="0.5" top="0.5" bottom="0.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8"/>
  <sheetViews>
    <sheetView topLeftCell="A22" workbookViewId="0">
      <selection sqref="A1:G28"/>
    </sheetView>
  </sheetViews>
  <sheetFormatPr defaultColWidth="9.140625" defaultRowHeight="16.5" x14ac:dyDescent="0.25"/>
  <cols>
    <col min="1" max="1" width="5.140625" style="3" customWidth="1"/>
    <col min="2" max="2" width="3.85546875" style="3" customWidth="1"/>
    <col min="3" max="3" width="27.42578125" style="3" customWidth="1"/>
    <col min="4" max="4" width="11.42578125" style="6" customWidth="1"/>
    <col min="5" max="7" width="12" style="1" customWidth="1"/>
    <col min="8" max="16384" width="9.140625" style="1"/>
  </cols>
  <sheetData>
    <row r="1" spans="1:11" ht="39" customHeight="1" x14ac:dyDescent="0.25">
      <c r="A1" s="205" t="s">
        <v>290</v>
      </c>
      <c r="B1" s="205"/>
      <c r="C1" s="205"/>
      <c r="D1" s="205"/>
      <c r="E1" s="206"/>
      <c r="F1" s="206"/>
      <c r="G1" s="206"/>
      <c r="H1" s="2"/>
      <c r="I1" s="2"/>
      <c r="J1" s="2"/>
      <c r="K1" s="2"/>
    </row>
    <row r="3" spans="1:11" ht="67.5" customHeight="1" x14ac:dyDescent="0.25">
      <c r="A3" s="16"/>
      <c r="B3" s="16"/>
      <c r="C3" s="16"/>
      <c r="D3" s="44" t="s">
        <v>43</v>
      </c>
      <c r="E3" s="72" t="s">
        <v>34</v>
      </c>
      <c r="F3" s="72" t="s">
        <v>35</v>
      </c>
      <c r="G3" s="169" t="s">
        <v>13</v>
      </c>
    </row>
    <row r="4" spans="1:11" s="22" customFormat="1" ht="22.5" customHeight="1" x14ac:dyDescent="0.25">
      <c r="A4" s="207" t="s">
        <v>73</v>
      </c>
      <c r="B4" s="207"/>
      <c r="C4" s="207"/>
      <c r="D4" s="68" t="s">
        <v>74</v>
      </c>
      <c r="E4" s="74">
        <v>25</v>
      </c>
      <c r="F4" s="74">
        <v>25</v>
      </c>
      <c r="G4" s="187">
        <f>F4/E4*100</f>
        <v>100</v>
      </c>
    </row>
    <row r="5" spans="1:11" s="22" customFormat="1" ht="22.5" customHeight="1" x14ac:dyDescent="0.25">
      <c r="A5" s="207" t="s">
        <v>75</v>
      </c>
      <c r="B5" s="207"/>
      <c r="C5" s="207"/>
      <c r="D5" s="68" t="s">
        <v>76</v>
      </c>
      <c r="E5" s="74">
        <v>283</v>
      </c>
      <c r="F5" s="74">
        <v>301</v>
      </c>
      <c r="G5" s="187">
        <f t="shared" ref="G5:G27" si="0">F5/E5*100</f>
        <v>106.36042402826855</v>
      </c>
    </row>
    <row r="6" spans="1:11" s="22" customFormat="1" ht="22.5" customHeight="1" x14ac:dyDescent="0.25">
      <c r="A6" s="207" t="s">
        <v>77</v>
      </c>
      <c r="B6" s="207"/>
      <c r="C6" s="207"/>
      <c r="D6" s="68" t="s">
        <v>58</v>
      </c>
      <c r="E6" s="74">
        <v>556</v>
      </c>
      <c r="F6" s="74">
        <v>599</v>
      </c>
      <c r="G6" s="187">
        <f t="shared" si="0"/>
        <v>107.73381294964028</v>
      </c>
    </row>
    <row r="7" spans="1:11" s="22" customFormat="1" ht="22.5" customHeight="1" x14ac:dyDescent="0.25">
      <c r="A7" s="207" t="s">
        <v>78</v>
      </c>
      <c r="B7" s="207"/>
      <c r="C7" s="207"/>
      <c r="D7" s="68" t="s">
        <v>79</v>
      </c>
      <c r="E7" s="74">
        <v>8824</v>
      </c>
      <c r="F7" s="74">
        <f>+F8+F9</f>
        <v>8462</v>
      </c>
      <c r="G7" s="187">
        <f t="shared" si="0"/>
        <v>95.897552130553038</v>
      </c>
    </row>
    <row r="8" spans="1:11" ht="22.5" customHeight="1" x14ac:dyDescent="0.25">
      <c r="A8" s="171"/>
      <c r="B8" s="227" t="s">
        <v>80</v>
      </c>
      <c r="C8" s="227"/>
      <c r="D8" s="69" t="s">
        <v>79</v>
      </c>
      <c r="E8" s="81">
        <v>8653</v>
      </c>
      <c r="F8" s="81">
        <v>8219</v>
      </c>
      <c r="G8" s="188">
        <f t="shared" si="0"/>
        <v>94.984398474517505</v>
      </c>
    </row>
    <row r="9" spans="1:11" ht="22.5" customHeight="1" x14ac:dyDescent="0.25">
      <c r="A9" s="171"/>
      <c r="B9" s="227" t="s">
        <v>81</v>
      </c>
      <c r="C9" s="227"/>
      <c r="D9" s="69" t="s">
        <v>79</v>
      </c>
      <c r="E9" s="81">
        <v>171</v>
      </c>
      <c r="F9" s="81">
        <v>243</v>
      </c>
      <c r="G9" s="188">
        <f t="shared" si="0"/>
        <v>142.10526315789474</v>
      </c>
    </row>
    <row r="10" spans="1:11" ht="22.5" customHeight="1" x14ac:dyDescent="0.25">
      <c r="A10" s="207" t="s">
        <v>82</v>
      </c>
      <c r="B10" s="207"/>
      <c r="C10" s="207"/>
      <c r="D10" s="68" t="s">
        <v>74</v>
      </c>
      <c r="E10" s="74">
        <f>+E11+E12+E13+E14</f>
        <v>46</v>
      </c>
      <c r="F10" s="74">
        <f>+F11+F12+F13+F14</f>
        <v>46</v>
      </c>
      <c r="G10" s="187">
        <f t="shared" si="0"/>
        <v>100</v>
      </c>
    </row>
    <row r="11" spans="1:11" ht="22.5" customHeight="1" x14ac:dyDescent="0.25">
      <c r="A11" s="171"/>
      <c r="B11" s="227" t="s">
        <v>83</v>
      </c>
      <c r="C11" s="227"/>
      <c r="D11" s="69" t="s">
        <v>84</v>
      </c>
      <c r="E11" s="81">
        <v>24</v>
      </c>
      <c r="F11" s="81">
        <v>24</v>
      </c>
      <c r="G11" s="188">
        <f t="shared" si="0"/>
        <v>100</v>
      </c>
      <c r="I11" s="3"/>
    </row>
    <row r="12" spans="1:11" ht="22.5" customHeight="1" x14ac:dyDescent="0.25">
      <c r="A12" s="171"/>
      <c r="B12" s="227" t="s">
        <v>85</v>
      </c>
      <c r="C12" s="227"/>
      <c r="D12" s="69" t="s">
        <v>84</v>
      </c>
      <c r="E12" s="81">
        <v>16</v>
      </c>
      <c r="F12" s="81">
        <v>16</v>
      </c>
      <c r="G12" s="188">
        <f t="shared" si="0"/>
        <v>100</v>
      </c>
      <c r="I12" s="3"/>
    </row>
    <row r="13" spans="1:11" ht="22.5" customHeight="1" x14ac:dyDescent="0.25">
      <c r="A13" s="171"/>
      <c r="B13" s="227" t="s">
        <v>86</v>
      </c>
      <c r="C13" s="227"/>
      <c r="D13" s="69" t="s">
        <v>84</v>
      </c>
      <c r="E13" s="81">
        <v>5</v>
      </c>
      <c r="F13" s="81">
        <v>5</v>
      </c>
      <c r="G13" s="188">
        <f t="shared" si="0"/>
        <v>100</v>
      </c>
      <c r="I13" s="3"/>
    </row>
    <row r="14" spans="1:11" s="22" customFormat="1" ht="22.5" customHeight="1" x14ac:dyDescent="0.25">
      <c r="A14" s="168"/>
      <c r="B14" s="227" t="s">
        <v>233</v>
      </c>
      <c r="C14" s="227"/>
      <c r="D14" s="68" t="s">
        <v>84</v>
      </c>
      <c r="E14" s="81">
        <v>1</v>
      </c>
      <c r="F14" s="81">
        <v>1</v>
      </c>
      <c r="G14" s="187">
        <f t="shared" si="0"/>
        <v>100</v>
      </c>
      <c r="I14" s="40"/>
    </row>
    <row r="15" spans="1:11" ht="39" customHeight="1" x14ac:dyDescent="0.25">
      <c r="A15" s="171"/>
      <c r="B15" s="227" t="s">
        <v>234</v>
      </c>
      <c r="C15" s="227"/>
      <c r="D15" s="69" t="s">
        <v>84</v>
      </c>
      <c r="E15" s="81"/>
      <c r="F15" s="81"/>
      <c r="G15" s="187"/>
      <c r="I15" s="3"/>
    </row>
    <row r="16" spans="1:11" ht="22.5" customHeight="1" x14ac:dyDescent="0.25">
      <c r="A16" s="207" t="s">
        <v>261</v>
      </c>
      <c r="B16" s="207"/>
      <c r="C16" s="207"/>
      <c r="D16" s="68" t="s">
        <v>76</v>
      </c>
      <c r="E16" s="74">
        <v>874</v>
      </c>
      <c r="F16" s="74">
        <f>+F17+F18+F19</f>
        <v>871</v>
      </c>
      <c r="G16" s="187">
        <f t="shared" si="0"/>
        <v>99.656750572082373</v>
      </c>
    </row>
    <row r="17" spans="1:9" ht="22.5" customHeight="1" x14ac:dyDescent="0.25">
      <c r="A17" s="171"/>
      <c r="B17" s="227" t="s">
        <v>83</v>
      </c>
      <c r="C17" s="227"/>
      <c r="D17" s="69" t="s">
        <v>84</v>
      </c>
      <c r="E17" s="81">
        <v>471</v>
      </c>
      <c r="F17" s="81">
        <v>464</v>
      </c>
      <c r="G17" s="188">
        <f t="shared" si="0"/>
        <v>98.513800424628457</v>
      </c>
      <c r="I17" s="3"/>
    </row>
    <row r="18" spans="1:9" ht="22.5" customHeight="1" x14ac:dyDescent="0.25">
      <c r="A18" s="171"/>
      <c r="B18" s="227" t="s">
        <v>85</v>
      </c>
      <c r="C18" s="227"/>
      <c r="D18" s="69" t="s">
        <v>84</v>
      </c>
      <c r="E18" s="81">
        <v>254</v>
      </c>
      <c r="F18" s="81">
        <v>259</v>
      </c>
      <c r="G18" s="188">
        <f t="shared" si="0"/>
        <v>101.96850393700787</v>
      </c>
      <c r="I18" s="3"/>
    </row>
    <row r="19" spans="1:9" ht="22.5" customHeight="1" x14ac:dyDescent="0.25">
      <c r="A19" s="171"/>
      <c r="B19" s="227" t="s">
        <v>86</v>
      </c>
      <c r="C19" s="227"/>
      <c r="D19" s="69" t="s">
        <v>84</v>
      </c>
      <c r="E19" s="81">
        <v>149</v>
      </c>
      <c r="F19" s="81">
        <v>148</v>
      </c>
      <c r="G19" s="188">
        <f t="shared" si="0"/>
        <v>99.328859060402692</v>
      </c>
      <c r="I19" s="3"/>
    </row>
    <row r="20" spans="1:9" ht="22.5" customHeight="1" x14ac:dyDescent="0.25">
      <c r="A20" s="207" t="s">
        <v>87</v>
      </c>
      <c r="B20" s="207"/>
      <c r="C20" s="207"/>
      <c r="D20" s="68" t="s">
        <v>58</v>
      </c>
      <c r="E20" s="74">
        <v>1379</v>
      </c>
      <c r="F20" s="74">
        <f>+F21+F22+F23</f>
        <v>1373</v>
      </c>
      <c r="G20" s="187">
        <f t="shared" si="0"/>
        <v>99.564902102973178</v>
      </c>
    </row>
    <row r="21" spans="1:9" ht="22.5" customHeight="1" x14ac:dyDescent="0.25">
      <c r="A21" s="171"/>
      <c r="B21" s="227" t="s">
        <v>83</v>
      </c>
      <c r="C21" s="227"/>
      <c r="D21" s="69" t="s">
        <v>84</v>
      </c>
      <c r="E21" s="81">
        <v>579</v>
      </c>
      <c r="F21" s="81">
        <v>577</v>
      </c>
      <c r="G21" s="188">
        <f t="shared" si="0"/>
        <v>99.654576856649385</v>
      </c>
      <c r="I21" s="3"/>
    </row>
    <row r="22" spans="1:9" ht="22.5" customHeight="1" x14ac:dyDescent="0.25">
      <c r="A22" s="171"/>
      <c r="B22" s="227" t="s">
        <v>85</v>
      </c>
      <c r="C22" s="227"/>
      <c r="D22" s="69" t="s">
        <v>84</v>
      </c>
      <c r="E22" s="81">
        <v>472</v>
      </c>
      <c r="F22" s="81">
        <v>474</v>
      </c>
      <c r="G22" s="188">
        <f t="shared" si="0"/>
        <v>100.42372881355932</v>
      </c>
      <c r="I22" s="3"/>
    </row>
    <row r="23" spans="1:9" ht="22.5" customHeight="1" x14ac:dyDescent="0.25">
      <c r="A23" s="171"/>
      <c r="B23" s="227" t="s">
        <v>86</v>
      </c>
      <c r="C23" s="227"/>
      <c r="D23" s="69" t="s">
        <v>84</v>
      </c>
      <c r="E23" s="81">
        <v>328</v>
      </c>
      <c r="F23" s="81">
        <v>322</v>
      </c>
      <c r="G23" s="188">
        <f t="shared" si="0"/>
        <v>98.170731707317074</v>
      </c>
      <c r="I23" s="3"/>
    </row>
    <row r="24" spans="1:9" ht="22.5" customHeight="1" x14ac:dyDescent="0.25">
      <c r="A24" s="207" t="s">
        <v>88</v>
      </c>
      <c r="B24" s="207"/>
      <c r="C24" s="207"/>
      <c r="D24" s="68" t="s">
        <v>58</v>
      </c>
      <c r="E24" s="74">
        <v>28509</v>
      </c>
      <c r="F24" s="74">
        <f>+F25+F26+F27</f>
        <v>29627</v>
      </c>
      <c r="G24" s="187">
        <f t="shared" si="0"/>
        <v>103.92156862745099</v>
      </c>
    </row>
    <row r="25" spans="1:9" ht="22.5" customHeight="1" x14ac:dyDescent="0.25">
      <c r="A25" s="171"/>
      <c r="B25" s="227" t="s">
        <v>83</v>
      </c>
      <c r="C25" s="227"/>
      <c r="D25" s="69" t="s">
        <v>84</v>
      </c>
      <c r="E25" s="81">
        <v>14598</v>
      </c>
      <c r="F25" s="81">
        <v>15472</v>
      </c>
      <c r="G25" s="188">
        <f t="shared" si="0"/>
        <v>105.98712152349637</v>
      </c>
      <c r="I25" s="3"/>
    </row>
    <row r="26" spans="1:9" ht="22.5" customHeight="1" x14ac:dyDescent="0.25">
      <c r="A26" s="171"/>
      <c r="B26" s="227" t="s">
        <v>85</v>
      </c>
      <c r="C26" s="227"/>
      <c r="D26" s="69" t="s">
        <v>84</v>
      </c>
      <c r="E26" s="81">
        <v>8586</v>
      </c>
      <c r="F26" s="81">
        <v>9113</v>
      </c>
      <c r="G26" s="188">
        <f t="shared" si="0"/>
        <v>106.13789890519449</v>
      </c>
      <c r="I26" s="3"/>
    </row>
    <row r="27" spans="1:9" ht="22.5" customHeight="1" x14ac:dyDescent="0.25">
      <c r="A27" s="171"/>
      <c r="B27" s="227" t="s">
        <v>86</v>
      </c>
      <c r="C27" s="227"/>
      <c r="D27" s="69" t="s">
        <v>84</v>
      </c>
      <c r="E27" s="81">
        <v>5325</v>
      </c>
      <c r="F27" s="81">
        <v>5042</v>
      </c>
      <c r="G27" s="188">
        <f t="shared" si="0"/>
        <v>94.685446009389679</v>
      </c>
      <c r="I27" s="3"/>
    </row>
    <row r="28" spans="1:9" x14ac:dyDescent="0.25">
      <c r="A28" s="82"/>
      <c r="B28" s="82"/>
      <c r="C28" s="82"/>
      <c r="D28" s="170"/>
      <c r="E28" s="31"/>
      <c r="F28" s="31"/>
      <c r="G28" s="31"/>
    </row>
  </sheetData>
  <mergeCells count="25">
    <mergeCell ref="B23:C23"/>
    <mergeCell ref="A24:C24"/>
    <mergeCell ref="B25:C25"/>
    <mergeCell ref="B26:C26"/>
    <mergeCell ref="B27:C27"/>
    <mergeCell ref="B18:C18"/>
    <mergeCell ref="B19:C19"/>
    <mergeCell ref="A20:C20"/>
    <mergeCell ref="B21:C21"/>
    <mergeCell ref="B22:C22"/>
    <mergeCell ref="B13:C13"/>
    <mergeCell ref="B14:C14"/>
    <mergeCell ref="B15:C15"/>
    <mergeCell ref="A16:C16"/>
    <mergeCell ref="B17:C17"/>
    <mergeCell ref="B8:C8"/>
    <mergeCell ref="B9:C9"/>
    <mergeCell ref="A10:C10"/>
    <mergeCell ref="B11:C11"/>
    <mergeCell ref="B12:C12"/>
    <mergeCell ref="A1:G1"/>
    <mergeCell ref="A4:C4"/>
    <mergeCell ref="A5:C5"/>
    <mergeCell ref="A6:C6"/>
    <mergeCell ref="A7:C7"/>
  </mergeCells>
  <pageMargins left="1.1000000000000001" right="0.5" top="0.57999999999999996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46"/>
  <sheetViews>
    <sheetView topLeftCell="A37" workbookViewId="0">
      <selection sqref="A1:E42"/>
    </sheetView>
  </sheetViews>
  <sheetFormatPr defaultColWidth="9.140625" defaultRowHeight="16.5" x14ac:dyDescent="0.25"/>
  <cols>
    <col min="1" max="1" width="36.140625" style="3" customWidth="1"/>
    <col min="2" max="2" width="11.42578125" style="6" customWidth="1"/>
    <col min="3" max="4" width="12" style="1" customWidth="1"/>
    <col min="5" max="5" width="11.140625" style="1" customWidth="1"/>
    <col min="6" max="16384" width="9.140625" style="1"/>
  </cols>
  <sheetData>
    <row r="1" spans="1:9" ht="39" customHeight="1" x14ac:dyDescent="0.25">
      <c r="A1" s="205" t="s">
        <v>291</v>
      </c>
      <c r="B1" s="205"/>
      <c r="C1" s="205"/>
      <c r="D1" s="205"/>
      <c r="E1" s="205"/>
      <c r="F1" s="2"/>
      <c r="G1" s="2"/>
      <c r="H1" s="2"/>
      <c r="I1" s="2"/>
    </row>
    <row r="2" spans="1:9" ht="10.5" customHeight="1" x14ac:dyDescent="0.25"/>
    <row r="3" spans="1:9" ht="85.5" customHeight="1" x14ac:dyDescent="0.25">
      <c r="A3" s="16"/>
      <c r="B3" s="44" t="s">
        <v>43</v>
      </c>
      <c r="C3" s="200" t="s">
        <v>34</v>
      </c>
      <c r="D3" s="200" t="s">
        <v>35</v>
      </c>
      <c r="E3" s="200" t="s">
        <v>13</v>
      </c>
    </row>
    <row r="4" spans="1:9" s="22" customFormat="1" ht="24" customHeight="1" x14ac:dyDescent="0.25">
      <c r="A4" s="18" t="s">
        <v>89</v>
      </c>
      <c r="B4" s="68" t="s">
        <v>143</v>
      </c>
      <c r="C4" s="74">
        <f>+C5+C6+C7+C8</f>
        <v>32</v>
      </c>
      <c r="D4" s="74">
        <f>+D5+D6+D7+D8</f>
        <v>32</v>
      </c>
      <c r="E4" s="187">
        <f>D4/C4*100</f>
        <v>100</v>
      </c>
    </row>
    <row r="5" spans="1:9" ht="24" customHeight="1" x14ac:dyDescent="0.25">
      <c r="A5" s="4" t="s">
        <v>174</v>
      </c>
      <c r="B5" s="69" t="s">
        <v>84</v>
      </c>
      <c r="C5" s="81">
        <v>1</v>
      </c>
      <c r="D5" s="81">
        <v>1</v>
      </c>
      <c r="E5" s="188">
        <f t="shared" ref="E5:E36" si="0">D5/C5*100</f>
        <v>100</v>
      </c>
    </row>
    <row r="6" spans="1:9" ht="24" customHeight="1" x14ac:dyDescent="0.25">
      <c r="A6" s="4" t="s">
        <v>175</v>
      </c>
      <c r="B6" s="69" t="s">
        <v>84</v>
      </c>
      <c r="C6" s="81">
        <v>0</v>
      </c>
      <c r="D6" s="81">
        <v>0</v>
      </c>
      <c r="E6" s="188"/>
    </row>
    <row r="7" spans="1:9" ht="24" customHeight="1" x14ac:dyDescent="0.25">
      <c r="A7" s="4" t="s">
        <v>176</v>
      </c>
      <c r="B7" s="69" t="s">
        <v>84</v>
      </c>
      <c r="C7" s="81">
        <v>23</v>
      </c>
      <c r="D7" s="81">
        <v>23</v>
      </c>
      <c r="E7" s="188">
        <f>D7/C7*100</f>
        <v>100</v>
      </c>
    </row>
    <row r="8" spans="1:9" ht="24" customHeight="1" x14ac:dyDescent="0.25">
      <c r="A8" s="189" t="s">
        <v>220</v>
      </c>
      <c r="B8" s="69" t="s">
        <v>84</v>
      </c>
      <c r="C8" s="81">
        <v>8</v>
      </c>
      <c r="D8" s="81">
        <v>8</v>
      </c>
      <c r="E8" s="188">
        <f t="shared" si="0"/>
        <v>100</v>
      </c>
    </row>
    <row r="9" spans="1:9" s="22" customFormat="1" ht="24" customHeight="1" x14ac:dyDescent="0.25">
      <c r="A9" s="18" t="s">
        <v>90</v>
      </c>
      <c r="B9" s="68" t="s">
        <v>93</v>
      </c>
      <c r="C9" s="74">
        <f>+C10+C11+C12+C13</f>
        <v>265</v>
      </c>
      <c r="D9" s="74">
        <f>+D10+D11+D12+D13</f>
        <v>265</v>
      </c>
      <c r="E9" s="187">
        <f t="shared" si="0"/>
        <v>100</v>
      </c>
    </row>
    <row r="10" spans="1:9" ht="24" customHeight="1" x14ac:dyDescent="0.25">
      <c r="A10" s="4" t="s">
        <v>174</v>
      </c>
      <c r="B10" s="69" t="s">
        <v>84</v>
      </c>
      <c r="C10" s="81">
        <v>130</v>
      </c>
      <c r="D10" s="81">
        <v>130</v>
      </c>
      <c r="E10" s="188">
        <f t="shared" si="0"/>
        <v>100</v>
      </c>
    </row>
    <row r="11" spans="1:9" ht="24" customHeight="1" x14ac:dyDescent="0.25">
      <c r="A11" s="4" t="s">
        <v>175</v>
      </c>
      <c r="B11" s="69" t="s">
        <v>84</v>
      </c>
      <c r="C11" s="81">
        <v>0</v>
      </c>
      <c r="D11" s="81">
        <v>0</v>
      </c>
      <c r="E11" s="187"/>
    </row>
    <row r="12" spans="1:9" ht="24" customHeight="1" x14ac:dyDescent="0.25">
      <c r="A12" s="4" t="s">
        <v>176</v>
      </c>
      <c r="B12" s="69" t="s">
        <v>84</v>
      </c>
      <c r="C12" s="81">
        <v>135</v>
      </c>
      <c r="D12" s="81">
        <v>135</v>
      </c>
      <c r="E12" s="188">
        <f t="shared" si="0"/>
        <v>100</v>
      </c>
    </row>
    <row r="13" spans="1:9" ht="24" customHeight="1" x14ac:dyDescent="0.25">
      <c r="A13" s="189" t="s">
        <v>220</v>
      </c>
      <c r="B13" s="69"/>
      <c r="C13" s="81"/>
      <c r="D13" s="81"/>
      <c r="E13" s="187"/>
    </row>
    <row r="14" spans="1:9" s="22" customFormat="1" ht="24" customHeight="1" x14ac:dyDescent="0.25">
      <c r="A14" s="18" t="s">
        <v>91</v>
      </c>
      <c r="B14" s="68" t="s">
        <v>58</v>
      </c>
      <c r="C14" s="74">
        <f>+C15+C16+C17+C18+C19+C20</f>
        <v>269</v>
      </c>
      <c r="D14" s="74">
        <f>D15+D16+D17+D18+D19+D20</f>
        <v>264</v>
      </c>
      <c r="E14" s="187">
        <f t="shared" si="0"/>
        <v>98.141263940520446</v>
      </c>
    </row>
    <row r="15" spans="1:9" ht="24" customHeight="1" x14ac:dyDescent="0.25">
      <c r="A15" s="189" t="s">
        <v>221</v>
      </c>
      <c r="B15" s="69" t="s">
        <v>84</v>
      </c>
      <c r="C15" s="81">
        <v>57</v>
      </c>
      <c r="D15" s="81">
        <v>59</v>
      </c>
      <c r="E15" s="188">
        <f t="shared" si="0"/>
        <v>103.50877192982458</v>
      </c>
    </row>
    <row r="16" spans="1:9" ht="24" customHeight="1" x14ac:dyDescent="0.25">
      <c r="A16" s="189" t="s">
        <v>222</v>
      </c>
      <c r="B16" s="69" t="s">
        <v>84</v>
      </c>
      <c r="C16" s="81">
        <v>31</v>
      </c>
      <c r="D16" s="81">
        <v>32</v>
      </c>
      <c r="E16" s="188">
        <f t="shared" si="0"/>
        <v>103.2258064516129</v>
      </c>
    </row>
    <row r="17" spans="1:5" ht="24" customHeight="1" x14ac:dyDescent="0.25">
      <c r="A17" s="189" t="s">
        <v>223</v>
      </c>
      <c r="B17" s="69" t="s">
        <v>84</v>
      </c>
      <c r="C17" s="81">
        <v>118</v>
      </c>
      <c r="D17" s="81">
        <v>115</v>
      </c>
      <c r="E17" s="188">
        <f t="shared" si="0"/>
        <v>97.457627118644069</v>
      </c>
    </row>
    <row r="18" spans="1:5" ht="24" customHeight="1" x14ac:dyDescent="0.25">
      <c r="A18" s="189" t="s">
        <v>224</v>
      </c>
      <c r="B18" s="69" t="s">
        <v>84</v>
      </c>
      <c r="C18" s="81">
        <v>33</v>
      </c>
      <c r="D18" s="81">
        <v>27</v>
      </c>
      <c r="E18" s="188">
        <f t="shared" si="0"/>
        <v>81.818181818181827</v>
      </c>
    </row>
    <row r="19" spans="1:5" ht="24" customHeight="1" x14ac:dyDescent="0.25">
      <c r="A19" s="189" t="s">
        <v>225</v>
      </c>
      <c r="B19" s="69" t="s">
        <v>84</v>
      </c>
      <c r="C19" s="81">
        <v>10</v>
      </c>
      <c r="D19" s="81">
        <v>11</v>
      </c>
      <c r="E19" s="188">
        <f t="shared" si="0"/>
        <v>110.00000000000001</v>
      </c>
    </row>
    <row r="20" spans="1:5" ht="24" customHeight="1" x14ac:dyDescent="0.25">
      <c r="A20" s="189" t="s">
        <v>226</v>
      </c>
      <c r="B20" s="69" t="s">
        <v>84</v>
      </c>
      <c r="C20" s="81">
        <v>20</v>
      </c>
      <c r="D20" s="81">
        <v>20</v>
      </c>
      <c r="E20" s="188">
        <f t="shared" si="0"/>
        <v>100</v>
      </c>
    </row>
    <row r="21" spans="1:5" s="22" customFormat="1" ht="24" customHeight="1" x14ac:dyDescent="0.25">
      <c r="A21" s="18" t="s">
        <v>92</v>
      </c>
      <c r="B21" s="68" t="s">
        <v>58</v>
      </c>
      <c r="C21" s="74">
        <f>C22+C23+C26</f>
        <v>41</v>
      </c>
      <c r="D21" s="74">
        <f>D22+D23+D26</f>
        <v>41</v>
      </c>
      <c r="E21" s="187">
        <f t="shared" si="0"/>
        <v>100</v>
      </c>
    </row>
    <row r="22" spans="1:5" ht="24" customHeight="1" x14ac:dyDescent="0.25">
      <c r="A22" s="189" t="s">
        <v>227</v>
      </c>
      <c r="B22" s="69" t="s">
        <v>84</v>
      </c>
      <c r="C22" s="81">
        <v>2</v>
      </c>
      <c r="D22" s="81">
        <v>3</v>
      </c>
      <c r="E22" s="188">
        <f t="shared" si="0"/>
        <v>150</v>
      </c>
    </row>
    <row r="23" spans="1:5" ht="24" customHeight="1" x14ac:dyDescent="0.25">
      <c r="A23" s="189" t="s">
        <v>228</v>
      </c>
      <c r="B23" s="69" t="s">
        <v>84</v>
      </c>
      <c r="C23" s="81">
        <v>17</v>
      </c>
      <c r="D23" s="81">
        <v>16</v>
      </c>
      <c r="E23" s="188">
        <f t="shared" si="0"/>
        <v>94.117647058823522</v>
      </c>
    </row>
    <row r="24" spans="1:5" ht="24" customHeight="1" x14ac:dyDescent="0.25">
      <c r="A24" s="189" t="s">
        <v>229</v>
      </c>
      <c r="B24" s="69" t="s">
        <v>84</v>
      </c>
      <c r="C24" s="81">
        <v>0</v>
      </c>
      <c r="D24" s="81">
        <v>0</v>
      </c>
      <c r="E24" s="188"/>
    </row>
    <row r="25" spans="1:5" ht="24" customHeight="1" x14ac:dyDescent="0.25">
      <c r="A25" s="189" t="s">
        <v>230</v>
      </c>
      <c r="B25" s="69" t="s">
        <v>84</v>
      </c>
      <c r="C25" s="81">
        <v>0</v>
      </c>
      <c r="D25" s="81">
        <v>0</v>
      </c>
      <c r="E25" s="188"/>
    </row>
    <row r="26" spans="1:5" ht="24" customHeight="1" x14ac:dyDescent="0.25">
      <c r="A26" s="189" t="s">
        <v>231</v>
      </c>
      <c r="B26" s="69" t="s">
        <v>84</v>
      </c>
      <c r="C26" s="81">
        <v>22</v>
      </c>
      <c r="D26" s="81">
        <v>22</v>
      </c>
      <c r="E26" s="188">
        <f>+D26/C26*100</f>
        <v>100</v>
      </c>
    </row>
    <row r="27" spans="1:5" s="22" customFormat="1" ht="41.25" customHeight="1" x14ac:dyDescent="0.25">
      <c r="A27" s="189" t="s">
        <v>164</v>
      </c>
      <c r="B27" s="190" t="s">
        <v>156</v>
      </c>
      <c r="C27" s="188">
        <f>+C15/'[1]1.DT. Dan so'!E11*10000</f>
        <v>3.8308253748496233</v>
      </c>
      <c r="D27" s="188">
        <f>+D15/'[1]1.DT. Dan so'!F11*10000</f>
        <v>3.9523573466954272</v>
      </c>
      <c r="E27" s="188">
        <f t="shared" si="0"/>
        <v>103.17247485734258</v>
      </c>
    </row>
    <row r="28" spans="1:5" ht="49.5" customHeight="1" x14ac:dyDescent="0.25">
      <c r="A28" s="189" t="s">
        <v>165</v>
      </c>
      <c r="B28" s="190" t="s">
        <v>157</v>
      </c>
      <c r="C28" s="188">
        <f>+C9/'[1]1.DT. Dan so'!E11*10000</f>
        <v>17.809977619914914</v>
      </c>
      <c r="D28" s="188">
        <f>+D9/'[1]1.DT. Dan so'!F11*10000</f>
        <v>17.752113506343868</v>
      </c>
      <c r="E28" s="188">
        <f t="shared" si="0"/>
        <v>99.675102828280131</v>
      </c>
    </row>
    <row r="29" spans="1:5" ht="41.25" customHeight="1" x14ac:dyDescent="0.25">
      <c r="A29" s="189" t="s">
        <v>166</v>
      </c>
      <c r="B29" s="190" t="s">
        <v>104</v>
      </c>
      <c r="C29" s="81">
        <v>100</v>
      </c>
      <c r="D29" s="81">
        <v>100</v>
      </c>
      <c r="E29" s="188">
        <f t="shared" si="0"/>
        <v>100</v>
      </c>
    </row>
    <row r="30" spans="1:5" s="22" customFormat="1" ht="41.25" customHeight="1" x14ac:dyDescent="0.25">
      <c r="A30" s="189" t="s">
        <v>167</v>
      </c>
      <c r="B30" s="190" t="s">
        <v>104</v>
      </c>
      <c r="C30" s="81">
        <v>100</v>
      </c>
      <c r="D30" s="81">
        <v>100</v>
      </c>
      <c r="E30" s="188">
        <f t="shared" si="0"/>
        <v>100</v>
      </c>
    </row>
    <row r="31" spans="1:5" ht="41.25" customHeight="1" x14ac:dyDescent="0.25">
      <c r="A31" s="189" t="s">
        <v>168</v>
      </c>
      <c r="B31" s="190" t="s">
        <v>104</v>
      </c>
      <c r="C31" s="81">
        <v>100</v>
      </c>
      <c r="D31" s="81">
        <v>100</v>
      </c>
      <c r="E31" s="188">
        <f t="shared" si="0"/>
        <v>100</v>
      </c>
    </row>
    <row r="32" spans="1:5" ht="41.25" customHeight="1" x14ac:dyDescent="0.25">
      <c r="A32" s="189" t="s">
        <v>169</v>
      </c>
      <c r="B32" s="190" t="s">
        <v>104</v>
      </c>
      <c r="C32" s="81">
        <v>82</v>
      </c>
      <c r="D32" s="81">
        <v>90</v>
      </c>
      <c r="E32" s="188">
        <f t="shared" si="0"/>
        <v>109.75609756097562</v>
      </c>
    </row>
    <row r="33" spans="1:7" ht="41.25" customHeight="1" x14ac:dyDescent="0.25">
      <c r="A33" s="189" t="s">
        <v>170</v>
      </c>
      <c r="B33" s="190" t="s">
        <v>104</v>
      </c>
      <c r="C33" s="188">
        <v>22.65</v>
      </c>
      <c r="D33" s="188">
        <f>8.7+12.8</f>
        <v>21.5</v>
      </c>
      <c r="E33" s="188">
        <f t="shared" si="0"/>
        <v>94.922737306843274</v>
      </c>
    </row>
    <row r="34" spans="1:7" s="83" customFormat="1" ht="41.25" customHeight="1" x14ac:dyDescent="0.25">
      <c r="A34" s="189" t="s">
        <v>171</v>
      </c>
      <c r="B34" s="190" t="s">
        <v>104</v>
      </c>
      <c r="C34" s="81">
        <v>91</v>
      </c>
      <c r="D34" s="201">
        <v>93.5</v>
      </c>
      <c r="E34" s="188">
        <f t="shared" si="0"/>
        <v>102.74725274725273</v>
      </c>
      <c r="G34" s="84"/>
    </row>
    <row r="35" spans="1:7" s="83" customFormat="1" ht="41.25" customHeight="1" x14ac:dyDescent="0.25">
      <c r="A35" s="189" t="s">
        <v>172</v>
      </c>
      <c r="B35" s="190"/>
      <c r="C35" s="81"/>
      <c r="D35" s="81"/>
      <c r="E35" s="188"/>
      <c r="G35" s="84"/>
    </row>
    <row r="36" spans="1:7" s="83" customFormat="1" ht="21.75" customHeight="1" x14ac:dyDescent="0.25">
      <c r="A36" s="189" t="s">
        <v>158</v>
      </c>
      <c r="B36" s="190" t="s">
        <v>159</v>
      </c>
      <c r="C36" s="81">
        <v>3296</v>
      </c>
      <c r="D36" s="81">
        <v>28042</v>
      </c>
      <c r="E36" s="188">
        <f t="shared" si="0"/>
        <v>850.78883495145624</v>
      </c>
      <c r="G36" s="84"/>
    </row>
    <row r="37" spans="1:7" ht="24.75" customHeight="1" x14ac:dyDescent="0.25">
      <c r="A37" s="189" t="s">
        <v>160</v>
      </c>
      <c r="B37" s="190" t="s">
        <v>58</v>
      </c>
      <c r="C37" s="81">
        <v>0</v>
      </c>
      <c r="D37" s="81"/>
      <c r="E37" s="188"/>
    </row>
    <row r="38" spans="1:7" ht="24.75" customHeight="1" x14ac:dyDescent="0.25">
      <c r="A38" s="189" t="s">
        <v>173</v>
      </c>
      <c r="B38" s="190"/>
      <c r="C38" s="81"/>
      <c r="D38" s="81"/>
      <c r="E38" s="81"/>
      <c r="G38" s="3"/>
    </row>
    <row r="39" spans="1:7" ht="24.75" customHeight="1" x14ac:dyDescent="0.25">
      <c r="A39" s="189" t="s">
        <v>161</v>
      </c>
      <c r="B39" s="190" t="s">
        <v>155</v>
      </c>
      <c r="C39" s="81">
        <v>2</v>
      </c>
      <c r="D39" s="81">
        <v>1</v>
      </c>
      <c r="E39" s="188">
        <f t="shared" ref="E39:E40" si="1">D39/C39*100</f>
        <v>50</v>
      </c>
      <c r="G39" s="3"/>
    </row>
    <row r="40" spans="1:7" s="22" customFormat="1" ht="27" customHeight="1" x14ac:dyDescent="0.25">
      <c r="A40" s="189" t="s">
        <v>162</v>
      </c>
      <c r="B40" s="190" t="s">
        <v>58</v>
      </c>
      <c r="C40" s="81">
        <v>209</v>
      </c>
      <c r="D40" s="81">
        <v>164</v>
      </c>
      <c r="E40" s="188">
        <f t="shared" si="1"/>
        <v>78.4688995215311</v>
      </c>
      <c r="G40" s="40"/>
    </row>
    <row r="41" spans="1:7" s="22" customFormat="1" ht="36.75" customHeight="1" x14ac:dyDescent="0.25">
      <c r="A41" s="189" t="s">
        <v>163</v>
      </c>
      <c r="B41" s="190" t="s">
        <v>58</v>
      </c>
      <c r="C41" s="81">
        <v>0</v>
      </c>
      <c r="D41" s="81">
        <v>0</v>
      </c>
      <c r="E41" s="188"/>
    </row>
    <row r="42" spans="1:7" x14ac:dyDescent="0.25">
      <c r="A42" s="30"/>
      <c r="B42" s="85"/>
      <c r="C42" s="31"/>
      <c r="D42" s="31"/>
      <c r="E42" s="31"/>
      <c r="G42" s="3"/>
    </row>
    <row r="43" spans="1:7" x14ac:dyDescent="0.25">
      <c r="A43" s="29"/>
      <c r="B43" s="68"/>
    </row>
    <row r="44" spans="1:7" x14ac:dyDescent="0.25">
      <c r="A44" s="4"/>
      <c r="B44" s="67"/>
      <c r="G44" s="3"/>
    </row>
    <row r="45" spans="1:7" x14ac:dyDescent="0.25">
      <c r="B45" s="67"/>
      <c r="G45" s="3"/>
    </row>
    <row r="46" spans="1:7" x14ac:dyDescent="0.25">
      <c r="B46" s="67"/>
      <c r="G46" s="3"/>
    </row>
  </sheetData>
  <mergeCells count="1">
    <mergeCell ref="A1:E1"/>
  </mergeCells>
  <phoneticPr fontId="18" type="noConversion"/>
  <pageMargins left="1.21" right="0.38" top="0.57999999999999996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6" sqref="E16:E18"/>
    </sheetView>
  </sheetViews>
  <sheetFormatPr defaultColWidth="9.140625" defaultRowHeight="16.5" x14ac:dyDescent="0.25"/>
  <cols>
    <col min="1" max="1" width="41.42578125" style="3" customWidth="1"/>
    <col min="2" max="2" width="9.85546875" style="3" customWidth="1"/>
    <col min="3" max="3" width="11.5703125" style="1" customWidth="1"/>
    <col min="4" max="5" width="11" style="1" customWidth="1"/>
    <col min="6" max="16384" width="9.140625" style="1"/>
  </cols>
  <sheetData>
    <row r="1" spans="1:5" s="9" customFormat="1" ht="37.5" customHeight="1" x14ac:dyDescent="0.3">
      <c r="A1" s="205" t="s">
        <v>292</v>
      </c>
      <c r="B1" s="205"/>
      <c r="C1" s="206"/>
      <c r="D1" s="206"/>
      <c r="E1" s="206"/>
    </row>
    <row r="3" spans="1:5" s="8" customFormat="1" ht="81" customHeight="1" x14ac:dyDescent="0.25">
      <c r="A3" s="46" t="s">
        <v>186</v>
      </c>
      <c r="B3" s="46" t="s">
        <v>43</v>
      </c>
      <c r="C3" s="86" t="s">
        <v>34</v>
      </c>
      <c r="D3" s="86" t="s">
        <v>35</v>
      </c>
      <c r="E3" s="86" t="s">
        <v>13</v>
      </c>
    </row>
    <row r="4" spans="1:5" s="7" customFormat="1" ht="55.5" customHeight="1" x14ac:dyDescent="0.25">
      <c r="A4" s="203" t="s">
        <v>177</v>
      </c>
      <c r="B4" s="87"/>
      <c r="C4" s="121"/>
      <c r="D4" s="122"/>
      <c r="E4" s="121"/>
    </row>
    <row r="5" spans="1:5" s="7" customFormat="1" ht="25.5" customHeight="1" x14ac:dyDescent="0.25">
      <c r="A5" s="189" t="s">
        <v>178</v>
      </c>
      <c r="B5" s="190" t="s">
        <v>104</v>
      </c>
      <c r="C5" s="191">
        <v>90</v>
      </c>
      <c r="D5" s="194">
        <v>93.28</v>
      </c>
      <c r="E5" s="192"/>
    </row>
    <row r="6" spans="1:5" s="7" customFormat="1" ht="39" customHeight="1" x14ac:dyDescent="0.25">
      <c r="A6" s="189" t="s">
        <v>179</v>
      </c>
      <c r="B6" s="190" t="s">
        <v>104</v>
      </c>
      <c r="C6" s="191">
        <v>95</v>
      </c>
      <c r="D6" s="194">
        <v>96.7</v>
      </c>
      <c r="E6" s="192"/>
    </row>
    <row r="7" spans="1:5" s="7" customFormat="1" ht="39" customHeight="1" x14ac:dyDescent="0.25">
      <c r="A7" s="203" t="s">
        <v>267</v>
      </c>
      <c r="B7" s="190"/>
      <c r="C7" s="120"/>
      <c r="D7" s="120"/>
      <c r="E7" s="192"/>
    </row>
    <row r="8" spans="1:5" s="7" customFormat="1" ht="27.75" customHeight="1" x14ac:dyDescent="0.25">
      <c r="A8" s="193" t="s">
        <v>263</v>
      </c>
      <c r="B8" s="190" t="s">
        <v>104</v>
      </c>
      <c r="C8" s="120">
        <v>100</v>
      </c>
      <c r="D8" s="120">
        <v>100</v>
      </c>
      <c r="E8" s="192"/>
    </row>
    <row r="9" spans="1:5" s="7" customFormat="1" ht="37.5" customHeight="1" x14ac:dyDescent="0.25">
      <c r="A9" s="193" t="s">
        <v>266</v>
      </c>
      <c r="B9" s="190" t="s">
        <v>104</v>
      </c>
      <c r="C9" s="194">
        <v>19.05</v>
      </c>
      <c r="D9" s="194">
        <v>33.33</v>
      </c>
      <c r="E9" s="204"/>
    </row>
    <row r="10" spans="1:5" s="7" customFormat="1" ht="37.5" customHeight="1" x14ac:dyDescent="0.25">
      <c r="A10" s="193" t="s">
        <v>264</v>
      </c>
      <c r="B10" s="190" t="s">
        <v>104</v>
      </c>
      <c r="C10" s="194">
        <v>4.76</v>
      </c>
      <c r="D10" s="194">
        <v>9.52</v>
      </c>
      <c r="E10" s="192"/>
    </row>
    <row r="11" spans="1:5" s="7" customFormat="1" ht="37.5" customHeight="1" x14ac:dyDescent="0.25">
      <c r="A11" s="195" t="s">
        <v>265</v>
      </c>
      <c r="B11" s="190" t="s">
        <v>104</v>
      </c>
      <c r="C11" s="194">
        <v>10.85</v>
      </c>
      <c r="D11" s="194">
        <v>60.48</v>
      </c>
      <c r="E11" s="192"/>
    </row>
    <row r="12" spans="1:5" s="7" customFormat="1" ht="25.5" customHeight="1" x14ac:dyDescent="0.25">
      <c r="A12" s="196" t="s">
        <v>180</v>
      </c>
      <c r="B12" s="190"/>
      <c r="C12" s="120"/>
      <c r="D12" s="120"/>
      <c r="E12" s="192"/>
    </row>
    <row r="13" spans="1:5" s="7" customFormat="1" ht="25.5" customHeight="1" x14ac:dyDescent="0.25">
      <c r="A13" s="189" t="s">
        <v>181</v>
      </c>
      <c r="B13" s="190" t="s">
        <v>104</v>
      </c>
      <c r="C13" s="197">
        <v>5.12</v>
      </c>
      <c r="D13" s="123">
        <v>4.3899999999999997</v>
      </c>
      <c r="E13" s="192" t="s">
        <v>269</v>
      </c>
    </row>
    <row r="14" spans="1:5" s="7" customFormat="1" ht="25.5" customHeight="1" x14ac:dyDescent="0.25">
      <c r="A14" s="189" t="s">
        <v>182</v>
      </c>
      <c r="B14" s="190" t="s">
        <v>104</v>
      </c>
      <c r="C14" s="197">
        <v>5.34</v>
      </c>
      <c r="D14" s="123">
        <v>4.8</v>
      </c>
      <c r="E14" s="192"/>
    </row>
    <row r="15" spans="1:5" s="7" customFormat="1" ht="25.5" customHeight="1" x14ac:dyDescent="0.25">
      <c r="A15" s="203" t="s">
        <v>183</v>
      </c>
      <c r="B15" s="198"/>
      <c r="C15" s="120"/>
      <c r="D15" s="120"/>
      <c r="E15" s="192"/>
    </row>
    <row r="16" spans="1:5" s="7" customFormat="1" ht="25.5" customHeight="1" x14ac:dyDescent="0.25">
      <c r="A16" s="189" t="s">
        <v>184</v>
      </c>
      <c r="B16" s="190" t="s">
        <v>155</v>
      </c>
      <c r="C16" s="120">
        <v>9</v>
      </c>
      <c r="D16" s="120">
        <v>32</v>
      </c>
      <c r="E16" s="199"/>
    </row>
    <row r="17" spans="1:5" s="7" customFormat="1" ht="25.5" customHeight="1" x14ac:dyDescent="0.25">
      <c r="A17" s="189" t="s">
        <v>160</v>
      </c>
      <c r="B17" s="190" t="s">
        <v>58</v>
      </c>
      <c r="C17" s="191">
        <v>8</v>
      </c>
      <c r="D17" s="120">
        <v>22</v>
      </c>
      <c r="E17" s="199"/>
    </row>
    <row r="18" spans="1:5" s="7" customFormat="1" ht="25.5" customHeight="1" x14ac:dyDescent="0.25">
      <c r="A18" s="189" t="s">
        <v>185</v>
      </c>
      <c r="B18" s="190" t="s">
        <v>58</v>
      </c>
      <c r="C18" s="191">
        <v>3</v>
      </c>
      <c r="D18" s="120">
        <v>24</v>
      </c>
      <c r="E18" s="199"/>
    </row>
    <row r="19" spans="1:5" ht="24.75" customHeight="1" x14ac:dyDescent="0.25">
      <c r="A19" s="202" t="s">
        <v>187</v>
      </c>
      <c r="B19" s="190"/>
      <c r="C19" s="191"/>
      <c r="D19" s="191"/>
      <c r="E19" s="199"/>
    </row>
    <row r="20" spans="1:5" ht="24.75" customHeight="1" x14ac:dyDescent="0.25">
      <c r="A20" s="4" t="s">
        <v>188</v>
      </c>
      <c r="B20" s="190" t="s">
        <v>155</v>
      </c>
      <c r="C20" s="191">
        <v>0</v>
      </c>
      <c r="D20" s="191">
        <v>2</v>
      </c>
      <c r="E20" s="199"/>
    </row>
    <row r="21" spans="1:5" ht="24.75" customHeight="1" x14ac:dyDescent="0.25">
      <c r="A21" s="4" t="s">
        <v>189</v>
      </c>
      <c r="B21" s="190" t="s">
        <v>58</v>
      </c>
      <c r="C21" s="191">
        <v>0</v>
      </c>
      <c r="D21" s="191">
        <v>0</v>
      </c>
      <c r="E21" s="199"/>
    </row>
    <row r="22" spans="1:5" ht="24.75" customHeight="1" x14ac:dyDescent="0.25">
      <c r="A22" s="4" t="s">
        <v>190</v>
      </c>
      <c r="B22" s="190" t="s">
        <v>58</v>
      </c>
      <c r="C22" s="191">
        <v>0</v>
      </c>
      <c r="D22" s="191">
        <v>0</v>
      </c>
      <c r="E22" s="199"/>
    </row>
    <row r="23" spans="1:5" ht="33" x14ac:dyDescent="0.25">
      <c r="A23" s="27" t="s">
        <v>191</v>
      </c>
      <c r="B23" s="190" t="s">
        <v>98</v>
      </c>
      <c r="C23" s="191">
        <v>0</v>
      </c>
      <c r="D23" s="191">
        <v>65</v>
      </c>
      <c r="E23" s="199"/>
    </row>
    <row r="24" spans="1:5" ht="12.75" customHeight="1" x14ac:dyDescent="0.25">
      <c r="A24" s="91"/>
      <c r="B24" s="30"/>
      <c r="C24" s="31"/>
      <c r="D24" s="31"/>
      <c r="E24" s="31"/>
    </row>
  </sheetData>
  <mergeCells count="1">
    <mergeCell ref="A1:E1"/>
  </mergeCells>
  <pageMargins left="1.0900000000000001" right="0.5" top="0.5" bottom="0.5" header="0.3" footer="0.3"/>
  <pageSetup paperSize="9" orientation="portrait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0" workbookViewId="0">
      <selection activeCell="C28" sqref="C28"/>
    </sheetView>
  </sheetViews>
  <sheetFormatPr defaultColWidth="9.140625" defaultRowHeight="16.5" x14ac:dyDescent="0.25"/>
  <cols>
    <col min="1" max="1" width="3.85546875" style="3" customWidth="1"/>
    <col min="2" max="2" width="35.140625" style="3" customWidth="1"/>
    <col min="3" max="3" width="19" style="1" customWidth="1"/>
    <col min="4" max="4" width="17.42578125" style="1" customWidth="1"/>
    <col min="5" max="5" width="14.7109375" style="1" customWidth="1"/>
    <col min="6" max="16384" width="9.140625" style="1"/>
  </cols>
  <sheetData>
    <row r="1" spans="1:5" ht="35.25" customHeight="1" x14ac:dyDescent="0.25">
      <c r="A1" s="205" t="s">
        <v>284</v>
      </c>
      <c r="B1" s="205"/>
      <c r="C1" s="205"/>
      <c r="D1" s="205"/>
      <c r="E1" s="205"/>
    </row>
    <row r="2" spans="1:5" ht="22.5" customHeight="1" x14ac:dyDescent="0.25">
      <c r="B2" s="32"/>
      <c r="E2" s="33"/>
    </row>
    <row r="3" spans="1:5" s="22" customFormat="1" ht="54" customHeight="1" x14ac:dyDescent="0.25">
      <c r="A3" s="16"/>
      <c r="B3" s="16"/>
      <c r="C3" s="44" t="s">
        <v>135</v>
      </c>
      <c r="D3" s="44" t="s">
        <v>136</v>
      </c>
      <c r="E3" s="44" t="s">
        <v>13</v>
      </c>
    </row>
    <row r="4" spans="1:5" ht="36.75" customHeight="1" x14ac:dyDescent="0.25">
      <c r="A4" s="207" t="s">
        <v>96</v>
      </c>
      <c r="B4" s="207"/>
      <c r="C4" s="114">
        <f>C6+C7+C10</f>
        <v>9915549.4744666256</v>
      </c>
      <c r="D4" s="114">
        <f>D6+D7+D10</f>
        <v>11094267.740088934</v>
      </c>
      <c r="E4" s="112">
        <f>D4/C4*100</f>
        <v>111.88757384205088</v>
      </c>
    </row>
    <row r="5" spans="1:5" ht="24" customHeight="1" x14ac:dyDescent="0.25">
      <c r="A5" s="35" t="s">
        <v>97</v>
      </c>
      <c r="B5" s="19"/>
      <c r="C5" s="21"/>
      <c r="D5" s="21"/>
      <c r="E5" s="34"/>
    </row>
    <row r="6" spans="1:5" ht="24" customHeight="1" x14ac:dyDescent="0.25">
      <c r="A6" s="36"/>
      <c r="B6" s="19" t="s">
        <v>108</v>
      </c>
      <c r="C6" s="113">
        <f>+'7. GO NN'!C4</f>
        <v>4018700.4744666247</v>
      </c>
      <c r="D6" s="113">
        <f>+'7. GO NN'!D4</f>
        <v>4164207.7400889336</v>
      </c>
      <c r="E6" s="34">
        <f t="shared" ref="E6:E10" si="0">D6/C6*100</f>
        <v>103.62075418525988</v>
      </c>
    </row>
    <row r="7" spans="1:5" ht="24" customHeight="1" x14ac:dyDescent="0.25">
      <c r="A7" s="36"/>
      <c r="B7" s="19" t="s">
        <v>109</v>
      </c>
      <c r="C7" s="113">
        <f>C8+C9</f>
        <v>2660178</v>
      </c>
      <c r="D7" s="113">
        <f>D8+D9</f>
        <v>2857561</v>
      </c>
      <c r="E7" s="34">
        <f t="shared" si="0"/>
        <v>107.41991701307205</v>
      </c>
    </row>
    <row r="8" spans="1:5" ht="24" customHeight="1" x14ac:dyDescent="0.25">
      <c r="A8" s="36"/>
      <c r="B8" s="19" t="s">
        <v>111</v>
      </c>
      <c r="C8" s="113">
        <f>+'8.9 GO CN.XD'!C4</f>
        <v>1220003</v>
      </c>
      <c r="D8" s="113">
        <f>+'8.9 GO CN.XD'!D4</f>
        <v>1263262</v>
      </c>
      <c r="E8" s="34">
        <f t="shared" si="0"/>
        <v>103.54581095292387</v>
      </c>
    </row>
    <row r="9" spans="1:5" ht="24" customHeight="1" x14ac:dyDescent="0.25">
      <c r="A9" s="36"/>
      <c r="B9" s="19" t="s">
        <v>112</v>
      </c>
      <c r="C9" s="113">
        <f>+'8.9 GO CN.XD'!C17</f>
        <v>1440175</v>
      </c>
      <c r="D9" s="113">
        <f>+'8.9 GO CN.XD'!D17</f>
        <v>1594299</v>
      </c>
      <c r="E9" s="34">
        <f t="shared" si="0"/>
        <v>110.70175499505268</v>
      </c>
    </row>
    <row r="10" spans="1:5" ht="24" customHeight="1" x14ac:dyDescent="0.25">
      <c r="A10" s="36"/>
      <c r="B10" s="19" t="s">
        <v>110</v>
      </c>
      <c r="C10" s="113">
        <f>'11.TMDV'!C4</f>
        <v>3236671</v>
      </c>
      <c r="D10" s="113">
        <f>'11.TMDV'!D4</f>
        <v>4072499</v>
      </c>
      <c r="E10" s="34">
        <f t="shared" si="0"/>
        <v>125.8236935419139</v>
      </c>
    </row>
    <row r="11" spans="1:5" ht="36.75" customHeight="1" x14ac:dyDescent="0.25">
      <c r="A11" s="207" t="s">
        <v>113</v>
      </c>
      <c r="B11" s="207"/>
      <c r="C11" s="111">
        <f>C13+C14+C17</f>
        <v>6916515.3242074959</v>
      </c>
      <c r="D11" s="111">
        <f>D13+D14+D17</f>
        <v>7710145.400935648</v>
      </c>
      <c r="E11" s="112">
        <f>D11/C11*100</f>
        <v>111.47442085395924</v>
      </c>
    </row>
    <row r="12" spans="1:5" ht="24" customHeight="1" x14ac:dyDescent="0.25">
      <c r="A12" s="35" t="s">
        <v>97</v>
      </c>
      <c r="B12" s="19"/>
      <c r="C12" s="21"/>
      <c r="D12" s="21"/>
      <c r="E12" s="34"/>
    </row>
    <row r="13" spans="1:5" ht="24" customHeight="1" x14ac:dyDescent="0.25">
      <c r="A13" s="36"/>
      <c r="B13" s="19" t="s">
        <v>108</v>
      </c>
      <c r="C13" s="21">
        <f>'7. GO NN'!C8</f>
        <v>2224778.3242074959</v>
      </c>
      <c r="D13" s="21">
        <f>'7. GO NN'!D8</f>
        <v>2300451.400935648</v>
      </c>
      <c r="E13" s="34">
        <f t="shared" ref="E13:E17" si="1">D13/C13*100</f>
        <v>103.40137603395196</v>
      </c>
    </row>
    <row r="14" spans="1:5" ht="24" customHeight="1" x14ac:dyDescent="0.25">
      <c r="A14" s="36"/>
      <c r="B14" s="19" t="s">
        <v>109</v>
      </c>
      <c r="C14" s="21">
        <f>C15+C16</f>
        <v>1710479</v>
      </c>
      <c r="D14" s="21">
        <f>D15+D16</f>
        <v>1731712</v>
      </c>
      <c r="E14" s="34">
        <f t="shared" si="1"/>
        <v>101.24134818375437</v>
      </c>
    </row>
    <row r="15" spans="1:5" ht="24" customHeight="1" x14ac:dyDescent="0.25">
      <c r="A15" s="36"/>
      <c r="B15" s="19" t="s">
        <v>111</v>
      </c>
      <c r="C15" s="21">
        <f>+'8.9 GO CN.XD'!C8</f>
        <v>807322</v>
      </c>
      <c r="D15" s="21">
        <f>+'8.9 GO CN.XD'!D8</f>
        <v>817322</v>
      </c>
      <c r="E15" s="34">
        <f t="shared" si="1"/>
        <v>101.23866313565095</v>
      </c>
    </row>
    <row r="16" spans="1:5" ht="24" customHeight="1" x14ac:dyDescent="0.25">
      <c r="A16" s="36"/>
      <c r="B16" s="19" t="s">
        <v>112</v>
      </c>
      <c r="C16" s="21">
        <f>+'8.9 GO CN.XD'!C22</f>
        <v>903157</v>
      </c>
      <c r="D16" s="21">
        <f>+'8.9 GO CN.XD'!D22</f>
        <v>914390</v>
      </c>
      <c r="E16" s="34">
        <f t="shared" si="1"/>
        <v>101.24374831839869</v>
      </c>
    </row>
    <row r="17" spans="1:5" ht="24" customHeight="1" x14ac:dyDescent="0.25">
      <c r="A17" s="36"/>
      <c r="B17" s="19" t="s">
        <v>110</v>
      </c>
      <c r="C17" s="21">
        <v>2981258</v>
      </c>
      <c r="D17" s="21">
        <v>3677982</v>
      </c>
      <c r="E17" s="34">
        <f t="shared" si="1"/>
        <v>123.3701343526793</v>
      </c>
    </row>
    <row r="18" spans="1:5" x14ac:dyDescent="0.25">
      <c r="A18" s="30"/>
      <c r="B18" s="30"/>
      <c r="C18" s="31"/>
      <c r="D18" s="31"/>
      <c r="E18" s="31"/>
    </row>
  </sheetData>
  <mergeCells count="3">
    <mergeCell ref="A1:E1"/>
    <mergeCell ref="A4:B4"/>
    <mergeCell ref="A11:B11"/>
  </mergeCells>
  <pageMargins left="0.64" right="0.28999999999999998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C12" sqref="C12"/>
    </sheetView>
  </sheetViews>
  <sheetFormatPr defaultColWidth="9.140625" defaultRowHeight="16.5" x14ac:dyDescent="0.25"/>
  <cols>
    <col min="1" max="1" width="42" style="3" customWidth="1"/>
    <col min="2" max="3" width="16.140625" style="1" customWidth="1"/>
    <col min="4" max="4" width="12.28515625" style="1" customWidth="1"/>
    <col min="5" max="5" width="9.140625" style="1"/>
    <col min="6" max="6" width="14.5703125" style="1" bestFit="1" customWidth="1"/>
    <col min="7" max="16384" width="9.140625" style="1"/>
  </cols>
  <sheetData>
    <row r="1" spans="1:6" ht="42" customHeight="1" x14ac:dyDescent="0.25">
      <c r="A1" s="205" t="s">
        <v>283</v>
      </c>
      <c r="B1" s="206"/>
      <c r="C1" s="206"/>
      <c r="D1" s="206"/>
    </row>
    <row r="2" spans="1:6" ht="12" customHeight="1" x14ac:dyDescent="0.25">
      <c r="A2" s="211"/>
      <c r="B2" s="211"/>
      <c r="C2" s="211"/>
      <c r="D2" s="211"/>
    </row>
    <row r="3" spans="1:6" s="22" customFormat="1" ht="88.5" customHeight="1" x14ac:dyDescent="0.25">
      <c r="A3" s="16"/>
      <c r="B3" s="17" t="s">
        <v>3</v>
      </c>
      <c r="C3" s="17" t="s">
        <v>0</v>
      </c>
      <c r="D3" s="17" t="s">
        <v>1</v>
      </c>
    </row>
    <row r="4" spans="1:6" ht="14.25" customHeight="1" x14ac:dyDescent="0.25">
      <c r="B4" s="23"/>
      <c r="C4" s="23"/>
      <c r="D4" s="23"/>
    </row>
    <row r="5" spans="1:6" s="25" customFormat="1" ht="24" customHeight="1" x14ac:dyDescent="0.25">
      <c r="A5" s="24" t="s">
        <v>128</v>
      </c>
      <c r="B5" s="105">
        <f>B7+B8+B9+B10+B11</f>
        <v>1570174</v>
      </c>
      <c r="C5" s="105">
        <f>C7+C8+C9+C10+C11</f>
        <v>1360290</v>
      </c>
      <c r="D5" s="125">
        <f>C5/B5*100</f>
        <v>86.633073786726825</v>
      </c>
      <c r="F5" s="26"/>
    </row>
    <row r="6" spans="1:6" s="25" customFormat="1" ht="24" customHeight="1" x14ac:dyDescent="0.25">
      <c r="A6" s="47" t="s">
        <v>134</v>
      </c>
      <c r="B6" s="20"/>
      <c r="C6" s="20"/>
      <c r="D6" s="125"/>
      <c r="F6" s="26"/>
    </row>
    <row r="7" spans="1:6" s="2" customFormat="1" ht="36.75" customHeight="1" x14ac:dyDescent="0.25">
      <c r="A7" s="27" t="s">
        <v>122</v>
      </c>
      <c r="B7" s="20">
        <v>520000</v>
      </c>
      <c r="C7" s="20">
        <v>273761</v>
      </c>
      <c r="D7" s="124">
        <f t="shared" ref="D7:D18" si="0">C7/B7*100</f>
        <v>52.64634615384616</v>
      </c>
      <c r="F7" s="28"/>
    </row>
    <row r="8" spans="1:6" s="2" customFormat="1" ht="24" customHeight="1" x14ac:dyDescent="0.25">
      <c r="A8" s="27" t="s">
        <v>123</v>
      </c>
      <c r="B8" s="20">
        <v>834115</v>
      </c>
      <c r="C8" s="20">
        <v>723014</v>
      </c>
      <c r="D8" s="124">
        <f t="shared" si="0"/>
        <v>86.680373809366813</v>
      </c>
      <c r="F8" s="28"/>
    </row>
    <row r="9" spans="1:6" s="2" customFormat="1" ht="24" customHeight="1" x14ac:dyDescent="0.25">
      <c r="A9" s="27" t="s">
        <v>124</v>
      </c>
      <c r="B9" s="20">
        <v>0</v>
      </c>
      <c r="C9" s="20"/>
      <c r="D9" s="124"/>
      <c r="F9" s="28"/>
    </row>
    <row r="10" spans="1:6" s="2" customFormat="1" ht="24" customHeight="1" x14ac:dyDescent="0.25">
      <c r="A10" s="27" t="s">
        <v>125</v>
      </c>
      <c r="B10" s="20">
        <v>0</v>
      </c>
      <c r="C10" s="20">
        <v>111130</v>
      </c>
      <c r="D10" s="124"/>
      <c r="F10" s="28"/>
    </row>
    <row r="11" spans="1:6" s="2" customFormat="1" ht="36.75" customHeight="1" x14ac:dyDescent="0.25">
      <c r="A11" s="27" t="s">
        <v>126</v>
      </c>
      <c r="B11" s="20">
        <v>216059</v>
      </c>
      <c r="C11" s="20">
        <v>252385</v>
      </c>
      <c r="D11" s="124">
        <f t="shared" si="0"/>
        <v>116.81300015273605</v>
      </c>
      <c r="F11" s="28"/>
    </row>
    <row r="12" spans="1:6" s="25" customFormat="1" ht="24" customHeight="1" x14ac:dyDescent="0.25">
      <c r="A12" s="29" t="s">
        <v>127</v>
      </c>
      <c r="B12" s="105">
        <f>B14+B15+B16+B17+B18</f>
        <v>1599702</v>
      </c>
      <c r="C12" s="105">
        <f>C14+C15+C16+C17+C18</f>
        <v>1270597</v>
      </c>
      <c r="D12" s="125">
        <f t="shared" si="0"/>
        <v>79.42710579845496</v>
      </c>
      <c r="F12" s="28"/>
    </row>
    <row r="13" spans="1:6" s="25" customFormat="1" ht="24" customHeight="1" x14ac:dyDescent="0.25">
      <c r="A13" s="47" t="s">
        <v>134</v>
      </c>
      <c r="B13" s="20"/>
      <c r="C13" s="20"/>
      <c r="D13" s="125"/>
      <c r="F13" s="28"/>
    </row>
    <row r="14" spans="1:6" s="2" customFormat="1" ht="24" customHeight="1" x14ac:dyDescent="0.25">
      <c r="A14" s="27" t="s">
        <v>129</v>
      </c>
      <c r="B14" s="20">
        <v>380000</v>
      </c>
      <c r="C14" s="20">
        <v>328929</v>
      </c>
      <c r="D14" s="124">
        <f t="shared" si="0"/>
        <v>86.560263157894738</v>
      </c>
      <c r="F14" s="28"/>
    </row>
    <row r="15" spans="1:6" s="2" customFormat="1" ht="24" customHeight="1" x14ac:dyDescent="0.25">
      <c r="A15" s="27" t="s">
        <v>130</v>
      </c>
      <c r="B15" s="20">
        <v>871156</v>
      </c>
      <c r="C15" s="20">
        <v>635896</v>
      </c>
      <c r="D15" s="124">
        <f t="shared" si="0"/>
        <v>72.9945038546483</v>
      </c>
      <c r="F15" s="28"/>
    </row>
    <row r="16" spans="1:6" s="2" customFormat="1" ht="24" customHeight="1" x14ac:dyDescent="0.25">
      <c r="A16" s="27" t="s">
        <v>131</v>
      </c>
      <c r="B16" s="20">
        <v>178546</v>
      </c>
      <c r="C16" s="20">
        <v>160561</v>
      </c>
      <c r="D16" s="124">
        <f t="shared" si="0"/>
        <v>89.926965599901422</v>
      </c>
      <c r="F16" s="28"/>
    </row>
    <row r="17" spans="1:6" s="2" customFormat="1" ht="24" customHeight="1" x14ac:dyDescent="0.25">
      <c r="A17" s="27" t="s">
        <v>132</v>
      </c>
      <c r="B17" s="20">
        <v>0</v>
      </c>
      <c r="C17" s="20"/>
      <c r="D17" s="124"/>
      <c r="F17" s="28"/>
    </row>
    <row r="18" spans="1:6" s="2" customFormat="1" ht="24" customHeight="1" x14ac:dyDescent="0.25">
      <c r="A18" s="27" t="s">
        <v>133</v>
      </c>
      <c r="B18" s="20">
        <v>170000</v>
      </c>
      <c r="C18" s="20">
        <v>145211</v>
      </c>
      <c r="D18" s="124">
        <f t="shared" si="0"/>
        <v>85.41823529411765</v>
      </c>
      <c r="F18" s="14"/>
    </row>
    <row r="19" spans="1:6" x14ac:dyDescent="0.25">
      <c r="A19" s="30"/>
      <c r="B19" s="31"/>
      <c r="C19" s="31"/>
      <c r="D19" s="31"/>
    </row>
    <row r="20" spans="1:6" x14ac:dyDescent="0.25">
      <c r="C20" s="14"/>
    </row>
    <row r="21" spans="1:6" x14ac:dyDescent="0.25">
      <c r="C21" s="14"/>
    </row>
    <row r="22" spans="1:6" x14ac:dyDescent="0.25">
      <c r="C22" s="14"/>
    </row>
    <row r="23" spans="1:6" x14ac:dyDescent="0.25">
      <c r="C23" s="14"/>
    </row>
    <row r="24" spans="1:6" x14ac:dyDescent="0.25">
      <c r="C24" s="14"/>
    </row>
    <row r="25" spans="1:6" x14ac:dyDescent="0.25">
      <c r="C25" s="14"/>
    </row>
    <row r="26" spans="1:6" x14ac:dyDescent="0.25">
      <c r="C26" s="14"/>
    </row>
    <row r="27" spans="1:6" x14ac:dyDescent="0.25">
      <c r="C27" s="14"/>
    </row>
    <row r="28" spans="1:6" x14ac:dyDescent="0.25">
      <c r="C28" s="14"/>
    </row>
    <row r="29" spans="1:6" x14ac:dyDescent="0.25">
      <c r="C29" s="14"/>
    </row>
    <row r="30" spans="1:6" x14ac:dyDescent="0.25">
      <c r="C30" s="14"/>
    </row>
    <row r="31" spans="1:6" x14ac:dyDescent="0.25">
      <c r="C31" s="14"/>
    </row>
    <row r="32" spans="1:6" x14ac:dyDescent="0.25">
      <c r="C32" s="14"/>
    </row>
    <row r="33" spans="3:3" x14ac:dyDescent="0.25">
      <c r="C33" s="15"/>
    </row>
    <row r="34" spans="3:3" x14ac:dyDescent="0.25">
      <c r="C34" s="14"/>
    </row>
  </sheetData>
  <mergeCells count="2">
    <mergeCell ref="A1:D1"/>
    <mergeCell ref="A2:D2"/>
  </mergeCells>
  <pageMargins left="1.04" right="0.27" top="0.54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6" workbookViewId="0">
      <selection activeCell="F9" sqref="F9:G9"/>
    </sheetView>
  </sheetViews>
  <sheetFormatPr defaultColWidth="9.140625" defaultRowHeight="16.5" x14ac:dyDescent="0.25"/>
  <cols>
    <col min="1" max="1" width="32.140625" style="101" customWidth="1"/>
    <col min="2" max="5" width="9.7109375" style="1" customWidth="1"/>
    <col min="6" max="6" width="9.42578125" style="1" bestFit="1" customWidth="1"/>
    <col min="7" max="7" width="12.42578125" style="1" customWidth="1"/>
    <col min="8" max="8" width="14.5703125" style="1" bestFit="1" customWidth="1"/>
    <col min="9" max="16384" width="9.140625" style="1"/>
  </cols>
  <sheetData>
    <row r="1" spans="1:9" ht="42" customHeight="1" x14ac:dyDescent="0.25">
      <c r="A1" s="205" t="s">
        <v>285</v>
      </c>
      <c r="B1" s="205"/>
      <c r="C1" s="205"/>
      <c r="D1" s="205"/>
      <c r="E1" s="205"/>
      <c r="F1" s="205"/>
      <c r="G1" s="205"/>
    </row>
    <row r="2" spans="1:9" ht="11.25" customHeight="1" x14ac:dyDescent="0.25">
      <c r="A2" s="211"/>
      <c r="B2" s="211"/>
      <c r="C2" s="211"/>
      <c r="D2" s="211"/>
      <c r="E2" s="211"/>
      <c r="F2" s="211"/>
      <c r="G2" s="31"/>
    </row>
    <row r="3" spans="1:9" s="22" customFormat="1" ht="50.25" customHeight="1" x14ac:dyDescent="0.25">
      <c r="A3" s="100"/>
      <c r="B3" s="212" t="s">
        <v>34</v>
      </c>
      <c r="C3" s="212"/>
      <c r="D3" s="212" t="s">
        <v>35</v>
      </c>
      <c r="E3" s="212"/>
      <c r="F3" s="212" t="s">
        <v>36</v>
      </c>
      <c r="G3" s="212"/>
    </row>
    <row r="4" spans="1:9" ht="40.5" customHeight="1" x14ac:dyDescent="0.25">
      <c r="A4" s="139"/>
      <c r="B4" s="138" t="s">
        <v>217</v>
      </c>
      <c r="C4" s="138" t="s">
        <v>218</v>
      </c>
      <c r="D4" s="138" t="s">
        <v>217</v>
      </c>
      <c r="E4" s="138" t="s">
        <v>218</v>
      </c>
      <c r="F4" s="138" t="s">
        <v>217</v>
      </c>
      <c r="G4" s="138" t="s">
        <v>218</v>
      </c>
    </row>
    <row r="5" spans="1:9" s="62" customFormat="1" ht="34.5" customHeight="1" x14ac:dyDescent="0.25">
      <c r="A5" s="95" t="s">
        <v>197</v>
      </c>
      <c r="B5" s="126">
        <v>8</v>
      </c>
      <c r="C5" s="126">
        <v>29</v>
      </c>
      <c r="D5" s="126">
        <v>26</v>
      </c>
      <c r="E5" s="126">
        <v>215</v>
      </c>
      <c r="F5" s="104">
        <f>+D5/B5*100</f>
        <v>325</v>
      </c>
      <c r="G5" s="104">
        <f>+E5/C5*100</f>
        <v>741.37931034482756</v>
      </c>
      <c r="H5" s="53"/>
      <c r="I5" s="127"/>
    </row>
    <row r="6" spans="1:9" s="62" customFormat="1" ht="21" customHeight="1" x14ac:dyDescent="0.25">
      <c r="A6" s="96" t="s">
        <v>198</v>
      </c>
      <c r="B6" s="126">
        <v>8</v>
      </c>
      <c r="C6" s="126">
        <v>66</v>
      </c>
      <c r="D6" s="126">
        <v>5</v>
      </c>
      <c r="E6" s="126">
        <v>21</v>
      </c>
      <c r="F6" s="104">
        <f t="shared" ref="F6:G22" si="0">+D6/B6*100</f>
        <v>62.5</v>
      </c>
      <c r="G6" s="104">
        <f t="shared" si="0"/>
        <v>31.818181818181817</v>
      </c>
      <c r="H6" s="53"/>
    </row>
    <row r="7" spans="1:9" s="23" customFormat="1" ht="25.5" customHeight="1" x14ac:dyDescent="0.25">
      <c r="A7" s="95" t="s">
        <v>199</v>
      </c>
      <c r="B7" s="126">
        <v>21</v>
      </c>
      <c r="C7" s="126">
        <v>804</v>
      </c>
      <c r="D7" s="126">
        <v>21</v>
      </c>
      <c r="E7" s="126">
        <v>101</v>
      </c>
      <c r="F7" s="104">
        <f t="shared" si="0"/>
        <v>100</v>
      </c>
      <c r="G7" s="104">
        <f t="shared" si="0"/>
        <v>12.562189054726369</v>
      </c>
      <c r="H7" s="57"/>
    </row>
    <row r="8" spans="1:9" s="23" customFormat="1" ht="55.5" customHeight="1" x14ac:dyDescent="0.25">
      <c r="A8" s="95" t="s">
        <v>200</v>
      </c>
      <c r="B8" s="126">
        <v>4</v>
      </c>
      <c r="C8" s="126">
        <v>34</v>
      </c>
      <c r="D8" s="126">
        <v>4</v>
      </c>
      <c r="E8" s="126">
        <v>14</v>
      </c>
      <c r="F8" s="104">
        <f t="shared" si="0"/>
        <v>100</v>
      </c>
      <c r="G8" s="104">
        <f t="shared" si="0"/>
        <v>41.17647058823529</v>
      </c>
      <c r="H8" s="57"/>
    </row>
    <row r="9" spans="1:9" s="23" customFormat="1" ht="36" customHeight="1" x14ac:dyDescent="0.25">
      <c r="A9" s="95" t="s">
        <v>201</v>
      </c>
      <c r="B9" s="126">
        <v>0</v>
      </c>
      <c r="C9" s="126">
        <v>0</v>
      </c>
      <c r="D9" s="126">
        <v>8</v>
      </c>
      <c r="E9" s="126">
        <v>54</v>
      </c>
      <c r="F9" s="104"/>
      <c r="G9" s="104"/>
      <c r="H9" s="57"/>
    </row>
    <row r="10" spans="1:9" s="23" customFormat="1" ht="21" customHeight="1" x14ac:dyDescent="0.25">
      <c r="A10" s="95" t="s">
        <v>202</v>
      </c>
      <c r="B10" s="126">
        <v>75</v>
      </c>
      <c r="C10" s="126">
        <v>1525</v>
      </c>
      <c r="D10" s="126">
        <v>48</v>
      </c>
      <c r="E10" s="126">
        <v>180</v>
      </c>
      <c r="F10" s="104">
        <f t="shared" si="0"/>
        <v>64</v>
      </c>
      <c r="G10" s="104">
        <f t="shared" si="0"/>
        <v>11.803278688524591</v>
      </c>
      <c r="H10" s="57"/>
    </row>
    <row r="11" spans="1:9" s="23" customFormat="1" ht="57" customHeight="1" x14ac:dyDescent="0.25">
      <c r="A11" s="95" t="s">
        <v>203</v>
      </c>
      <c r="B11" s="126">
        <v>42</v>
      </c>
      <c r="C11" s="126">
        <v>229</v>
      </c>
      <c r="D11" s="126">
        <v>44</v>
      </c>
      <c r="E11" s="126">
        <v>160</v>
      </c>
      <c r="F11" s="104">
        <f t="shared" si="0"/>
        <v>104.76190476190477</v>
      </c>
      <c r="G11" s="104">
        <f t="shared" si="0"/>
        <v>69.868995633187765</v>
      </c>
      <c r="H11" s="57"/>
    </row>
    <row r="12" spans="1:9" s="62" customFormat="1" ht="23.25" customHeight="1" x14ac:dyDescent="0.25">
      <c r="A12" s="95" t="s">
        <v>204</v>
      </c>
      <c r="B12" s="126">
        <v>8</v>
      </c>
      <c r="C12" s="126">
        <v>134</v>
      </c>
      <c r="D12" s="126">
        <v>9</v>
      </c>
      <c r="E12" s="126">
        <v>34</v>
      </c>
      <c r="F12" s="104">
        <f t="shared" si="0"/>
        <v>112.5</v>
      </c>
      <c r="G12" s="104">
        <f t="shared" si="0"/>
        <v>25.373134328358208</v>
      </c>
      <c r="H12" s="57"/>
    </row>
    <row r="13" spans="1:9" s="62" customFormat="1" ht="23.25" customHeight="1" x14ac:dyDescent="0.25">
      <c r="A13" s="95" t="s">
        <v>205</v>
      </c>
      <c r="B13" s="126">
        <v>13</v>
      </c>
      <c r="C13" s="126">
        <v>72</v>
      </c>
      <c r="D13" s="126">
        <v>10</v>
      </c>
      <c r="E13" s="126">
        <v>17</v>
      </c>
      <c r="F13" s="104">
        <f t="shared" si="0"/>
        <v>76.923076923076934</v>
      </c>
      <c r="G13" s="104">
        <f t="shared" si="0"/>
        <v>23.611111111111111</v>
      </c>
      <c r="H13" s="57"/>
    </row>
    <row r="14" spans="1:9" s="23" customFormat="1" ht="23.25" customHeight="1" x14ac:dyDescent="0.25">
      <c r="A14" s="96" t="s">
        <v>206</v>
      </c>
      <c r="B14" s="126">
        <v>0</v>
      </c>
      <c r="C14" s="126">
        <v>0</v>
      </c>
      <c r="D14" s="126">
        <v>1</v>
      </c>
      <c r="E14" s="126">
        <v>3</v>
      </c>
      <c r="F14" s="104"/>
      <c r="G14" s="104"/>
      <c r="H14" s="57"/>
    </row>
    <row r="15" spans="1:9" s="23" customFormat="1" ht="34.5" customHeight="1" x14ac:dyDescent="0.25">
      <c r="A15" s="95" t="s">
        <v>207</v>
      </c>
      <c r="B15" s="126">
        <v>1</v>
      </c>
      <c r="C15" s="126">
        <v>1</v>
      </c>
      <c r="D15" s="126">
        <v>4</v>
      </c>
      <c r="E15" s="126">
        <v>48</v>
      </c>
      <c r="F15" s="104">
        <f t="shared" si="0"/>
        <v>400</v>
      </c>
      <c r="G15" s="104">
        <f t="shared" si="0"/>
        <v>4800</v>
      </c>
      <c r="H15" s="57"/>
    </row>
    <row r="16" spans="1:9" s="23" customFormat="1" ht="34.5" customHeight="1" x14ac:dyDescent="0.25">
      <c r="A16" s="95" t="s">
        <v>208</v>
      </c>
      <c r="B16" s="126">
        <v>2</v>
      </c>
      <c r="C16" s="126">
        <v>17</v>
      </c>
      <c r="D16" s="126">
        <v>3</v>
      </c>
      <c r="E16" s="126">
        <v>16</v>
      </c>
      <c r="F16" s="104">
        <f t="shared" si="0"/>
        <v>150</v>
      </c>
      <c r="G16" s="104">
        <f t="shared" si="0"/>
        <v>94.117647058823522</v>
      </c>
      <c r="H16" s="57"/>
    </row>
    <row r="17" spans="1:8" s="23" customFormat="1" ht="34.5" customHeight="1" x14ac:dyDescent="0.25">
      <c r="A17" s="95" t="s">
        <v>209</v>
      </c>
      <c r="B17" s="126">
        <v>23</v>
      </c>
      <c r="C17" s="126">
        <v>242</v>
      </c>
      <c r="D17" s="126">
        <v>19</v>
      </c>
      <c r="E17" s="126">
        <v>87</v>
      </c>
      <c r="F17" s="104">
        <f t="shared" si="0"/>
        <v>82.608695652173907</v>
      </c>
      <c r="G17" s="104">
        <f t="shared" si="0"/>
        <v>35.950413223140501</v>
      </c>
      <c r="H17" s="57"/>
    </row>
    <row r="18" spans="1:8" s="23" customFormat="1" ht="34.5" customHeight="1" x14ac:dyDescent="0.25">
      <c r="A18" s="95" t="s">
        <v>210</v>
      </c>
      <c r="B18" s="126">
        <v>3</v>
      </c>
      <c r="C18" s="126">
        <v>9</v>
      </c>
      <c r="D18" s="126">
        <v>11</v>
      </c>
      <c r="E18" s="126">
        <v>35</v>
      </c>
      <c r="F18" s="104">
        <f t="shared" si="0"/>
        <v>366.66666666666663</v>
      </c>
      <c r="G18" s="104">
        <f t="shared" si="0"/>
        <v>388.88888888888886</v>
      </c>
      <c r="H18" s="97"/>
    </row>
    <row r="19" spans="1:8" s="64" customFormat="1" ht="24.75" customHeight="1" x14ac:dyDescent="0.25">
      <c r="A19" s="95" t="s">
        <v>211</v>
      </c>
      <c r="B19" s="126">
        <v>5</v>
      </c>
      <c r="C19" s="126">
        <v>25</v>
      </c>
      <c r="D19" s="126">
        <v>3</v>
      </c>
      <c r="E19" s="126">
        <v>11</v>
      </c>
      <c r="F19" s="104">
        <f t="shared" si="0"/>
        <v>60</v>
      </c>
      <c r="G19" s="104">
        <f t="shared" si="0"/>
        <v>44</v>
      </c>
    </row>
    <row r="20" spans="1:8" s="64" customFormat="1" ht="34.5" customHeight="1" x14ac:dyDescent="0.25">
      <c r="A20" s="98" t="s">
        <v>212</v>
      </c>
      <c r="B20" s="126"/>
      <c r="C20" s="126"/>
      <c r="D20" s="126"/>
      <c r="E20" s="126"/>
      <c r="F20" s="104"/>
      <c r="G20" s="104"/>
    </row>
    <row r="21" spans="1:8" s="64" customFormat="1" ht="20.25" customHeight="1" x14ac:dyDescent="0.25">
      <c r="A21" s="98" t="s">
        <v>213</v>
      </c>
      <c r="B21" s="126">
        <v>0</v>
      </c>
      <c r="C21" s="126">
        <v>0</v>
      </c>
      <c r="D21" s="126">
        <v>0</v>
      </c>
      <c r="E21" s="126">
        <v>0</v>
      </c>
      <c r="F21" s="104"/>
      <c r="G21" s="104"/>
    </row>
    <row r="22" spans="1:8" s="64" customFormat="1" ht="20.25" customHeight="1" x14ac:dyDescent="0.25">
      <c r="A22" s="98" t="s">
        <v>214</v>
      </c>
      <c r="B22" s="126">
        <v>1</v>
      </c>
      <c r="C22" s="126">
        <v>2</v>
      </c>
      <c r="D22" s="126">
        <v>1</v>
      </c>
      <c r="E22" s="126">
        <v>2</v>
      </c>
      <c r="F22" s="104">
        <f t="shared" si="0"/>
        <v>100</v>
      </c>
      <c r="G22" s="104">
        <f t="shared" si="0"/>
        <v>100</v>
      </c>
    </row>
    <row r="23" spans="1:8" s="64" customFormat="1" ht="9.75" customHeight="1" x14ac:dyDescent="0.25">
      <c r="A23" s="102"/>
      <c r="B23" s="94"/>
      <c r="C23" s="94"/>
      <c r="D23" s="103"/>
      <c r="E23" s="103"/>
      <c r="F23" s="94"/>
      <c r="G23" s="31"/>
    </row>
    <row r="24" spans="1:8" x14ac:dyDescent="0.25">
      <c r="D24" s="14"/>
      <c r="E24" s="14"/>
    </row>
    <row r="25" spans="1:8" x14ac:dyDescent="0.25">
      <c r="B25" s="132"/>
      <c r="D25" s="14"/>
      <c r="E25" s="14"/>
    </row>
    <row r="26" spans="1:8" x14ac:dyDescent="0.25">
      <c r="D26" s="14"/>
      <c r="E26" s="14"/>
    </row>
    <row r="27" spans="1:8" x14ac:dyDescent="0.25">
      <c r="D27" s="14"/>
      <c r="E27" s="14"/>
    </row>
    <row r="28" spans="1:8" x14ac:dyDescent="0.25">
      <c r="D28" s="14"/>
      <c r="E28" s="14"/>
    </row>
    <row r="29" spans="1:8" x14ac:dyDescent="0.25">
      <c r="D29" s="14"/>
      <c r="E29" s="14"/>
    </row>
    <row r="30" spans="1:8" x14ac:dyDescent="0.25">
      <c r="D30" s="14"/>
      <c r="E30" s="14"/>
    </row>
    <row r="31" spans="1:8" x14ac:dyDescent="0.25">
      <c r="D31" s="14"/>
      <c r="E31" s="14"/>
    </row>
    <row r="32" spans="1:8" x14ac:dyDescent="0.25">
      <c r="D32" s="15"/>
      <c r="E32" s="15"/>
    </row>
    <row r="33" spans="4:5" x14ac:dyDescent="0.25">
      <c r="D33" s="14"/>
      <c r="E33" s="14"/>
    </row>
  </sheetData>
  <mergeCells count="5">
    <mergeCell ref="A2:F2"/>
    <mergeCell ref="B3:C3"/>
    <mergeCell ref="D3:E3"/>
    <mergeCell ref="F3:G3"/>
    <mergeCell ref="A1:G1"/>
  </mergeCells>
  <pageMargins left="0.86" right="0.34" top="0.62" bottom="0.4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G1"/>
    </sheetView>
  </sheetViews>
  <sheetFormatPr defaultColWidth="9.140625" defaultRowHeight="16.5" x14ac:dyDescent="0.25"/>
  <cols>
    <col min="1" max="1" width="30.28515625" style="101" customWidth="1"/>
    <col min="2" max="5" width="9.7109375" style="1" customWidth="1"/>
    <col min="6" max="7" width="9.42578125" style="1" bestFit="1" customWidth="1"/>
    <col min="8" max="8" width="14.5703125" style="1" bestFit="1" customWidth="1"/>
    <col min="9" max="16384" width="9.140625" style="1"/>
  </cols>
  <sheetData>
    <row r="1" spans="1:8" ht="42" customHeight="1" x14ac:dyDescent="0.25">
      <c r="A1" s="205" t="s">
        <v>287</v>
      </c>
      <c r="B1" s="205"/>
      <c r="C1" s="205"/>
      <c r="D1" s="205"/>
      <c r="E1" s="205"/>
      <c r="F1" s="205"/>
      <c r="G1" s="205"/>
    </row>
    <row r="2" spans="1:8" ht="9.75" customHeight="1" x14ac:dyDescent="0.25">
      <c r="A2" s="211"/>
      <c r="B2" s="211"/>
      <c r="C2" s="211"/>
      <c r="D2" s="211"/>
      <c r="E2" s="211"/>
      <c r="F2" s="211"/>
      <c r="G2" s="31"/>
    </row>
    <row r="3" spans="1:8" s="22" customFormat="1" ht="57" customHeight="1" x14ac:dyDescent="0.25">
      <c r="A3" s="100"/>
      <c r="B3" s="212" t="s">
        <v>34</v>
      </c>
      <c r="C3" s="212"/>
      <c r="D3" s="212" t="s">
        <v>35</v>
      </c>
      <c r="E3" s="212"/>
      <c r="F3" s="212" t="s">
        <v>36</v>
      </c>
      <c r="G3" s="212"/>
    </row>
    <row r="4" spans="1:8" ht="34.5" customHeight="1" x14ac:dyDescent="0.25">
      <c r="A4" s="139"/>
      <c r="B4" s="138" t="s">
        <v>219</v>
      </c>
      <c r="C4" s="138" t="s">
        <v>218</v>
      </c>
      <c r="D4" s="138" t="s">
        <v>219</v>
      </c>
      <c r="E4" s="138" t="s">
        <v>218</v>
      </c>
      <c r="F4" s="138" t="s">
        <v>219</v>
      </c>
      <c r="G4" s="138" t="s">
        <v>218</v>
      </c>
    </row>
    <row r="5" spans="1:8" s="62" customFormat="1" ht="34.5" customHeight="1" x14ac:dyDescent="0.25">
      <c r="A5" s="95" t="s">
        <v>197</v>
      </c>
      <c r="B5" s="37">
        <v>24</v>
      </c>
      <c r="C5" s="37">
        <v>208</v>
      </c>
      <c r="D5" s="37">
        <v>44</v>
      </c>
      <c r="E5" s="37">
        <v>199</v>
      </c>
      <c r="F5" s="104">
        <f>+D5/B5*100</f>
        <v>183.33333333333331</v>
      </c>
      <c r="G5" s="104">
        <f>+E5/C5*100</f>
        <v>95.673076923076934</v>
      </c>
      <c r="H5" s="53"/>
    </row>
    <row r="6" spans="1:8" s="62" customFormat="1" ht="24" customHeight="1" x14ac:dyDescent="0.25">
      <c r="A6" s="96" t="s">
        <v>198</v>
      </c>
      <c r="B6" s="37">
        <v>1</v>
      </c>
      <c r="C6" s="37">
        <v>36</v>
      </c>
      <c r="D6" s="37">
        <v>1</v>
      </c>
      <c r="E6" s="37">
        <v>33</v>
      </c>
      <c r="F6" s="104">
        <f t="shared" ref="F6:G18" si="0">+D6/B6*100</f>
        <v>100</v>
      </c>
      <c r="G6" s="104">
        <f t="shared" si="0"/>
        <v>91.666666666666657</v>
      </c>
      <c r="H6" s="53"/>
    </row>
    <row r="7" spans="1:8" s="23" customFormat="1" ht="24.75" customHeight="1" x14ac:dyDescent="0.25">
      <c r="A7" s="95" t="s">
        <v>199</v>
      </c>
      <c r="B7" s="37">
        <v>6</v>
      </c>
      <c r="C7" s="37">
        <v>36</v>
      </c>
      <c r="D7" s="37">
        <v>10</v>
      </c>
      <c r="E7" s="37">
        <v>107</v>
      </c>
      <c r="F7" s="104">
        <f t="shared" si="0"/>
        <v>166.66666666666669</v>
      </c>
      <c r="G7" s="104">
        <f t="shared" si="0"/>
        <v>297.22222222222223</v>
      </c>
      <c r="H7" s="57"/>
    </row>
    <row r="8" spans="1:8" s="23" customFormat="1" ht="57" customHeight="1" x14ac:dyDescent="0.25">
      <c r="A8" s="95" t="s">
        <v>200</v>
      </c>
      <c r="B8" s="37">
        <v>1</v>
      </c>
      <c r="C8" s="37">
        <v>13</v>
      </c>
      <c r="D8" s="37">
        <v>1</v>
      </c>
      <c r="E8" s="37">
        <v>13</v>
      </c>
      <c r="F8" s="104">
        <f t="shared" si="0"/>
        <v>100</v>
      </c>
      <c r="G8" s="104">
        <f t="shared" si="0"/>
        <v>100</v>
      </c>
      <c r="H8" s="57"/>
    </row>
    <row r="9" spans="1:8" s="23" customFormat="1" ht="51.75" customHeight="1" x14ac:dyDescent="0.25">
      <c r="A9" s="95" t="s">
        <v>201</v>
      </c>
      <c r="B9" s="37">
        <v>20</v>
      </c>
      <c r="C9" s="37">
        <v>202</v>
      </c>
      <c r="D9" s="37">
        <v>21</v>
      </c>
      <c r="E9" s="37">
        <v>230</v>
      </c>
      <c r="F9" s="104">
        <f t="shared" si="0"/>
        <v>105</v>
      </c>
      <c r="G9" s="104">
        <f t="shared" si="0"/>
        <v>113.86138613861385</v>
      </c>
      <c r="H9" s="57"/>
    </row>
    <row r="10" spans="1:8" s="23" customFormat="1" ht="21.75" customHeight="1" x14ac:dyDescent="0.25">
      <c r="A10" s="95" t="s">
        <v>202</v>
      </c>
      <c r="B10" s="37">
        <v>2</v>
      </c>
      <c r="C10" s="37">
        <v>8</v>
      </c>
      <c r="D10" s="37">
        <v>2</v>
      </c>
      <c r="E10" s="37">
        <v>3</v>
      </c>
      <c r="F10" s="104">
        <f t="shared" si="0"/>
        <v>100</v>
      </c>
      <c r="G10" s="104">
        <f t="shared" si="0"/>
        <v>37.5</v>
      </c>
      <c r="H10" s="57"/>
    </row>
    <row r="11" spans="1:8" s="23" customFormat="1" ht="57" customHeight="1" x14ac:dyDescent="0.25">
      <c r="A11" s="95" t="s">
        <v>203</v>
      </c>
      <c r="B11" s="37">
        <v>5</v>
      </c>
      <c r="C11" s="37">
        <v>38</v>
      </c>
      <c r="D11" s="37">
        <v>6</v>
      </c>
      <c r="E11" s="37">
        <v>40</v>
      </c>
      <c r="F11" s="104">
        <f t="shared" si="0"/>
        <v>120</v>
      </c>
      <c r="G11" s="104">
        <f t="shared" si="0"/>
        <v>105.26315789473684</v>
      </c>
      <c r="H11" s="57"/>
    </row>
    <row r="12" spans="1:8" s="62" customFormat="1" ht="23.25" customHeight="1" x14ac:dyDescent="0.25">
      <c r="A12" s="95" t="s">
        <v>204</v>
      </c>
      <c r="B12" s="37">
        <v>6</v>
      </c>
      <c r="C12" s="37">
        <v>67</v>
      </c>
      <c r="D12" s="37">
        <v>6</v>
      </c>
      <c r="E12" s="37">
        <v>52</v>
      </c>
      <c r="F12" s="104">
        <f t="shared" si="0"/>
        <v>100</v>
      </c>
      <c r="G12" s="104">
        <f t="shared" si="0"/>
        <v>77.611940298507463</v>
      </c>
      <c r="H12" s="57"/>
    </row>
    <row r="13" spans="1:8" s="62" customFormat="1" ht="23.25" customHeight="1" x14ac:dyDescent="0.25">
      <c r="A13" s="95" t="s">
        <v>205</v>
      </c>
      <c r="B13" s="37"/>
      <c r="C13" s="37"/>
      <c r="D13" s="37"/>
      <c r="E13" s="37"/>
      <c r="F13" s="104"/>
      <c r="G13" s="104"/>
      <c r="H13" s="57"/>
    </row>
    <row r="14" spans="1:8" s="23" customFormat="1" ht="23.25" customHeight="1" x14ac:dyDescent="0.25">
      <c r="A14" s="96" t="s">
        <v>206</v>
      </c>
      <c r="B14" s="37"/>
      <c r="C14" s="37"/>
      <c r="D14" s="37"/>
      <c r="E14" s="37"/>
      <c r="F14" s="104"/>
      <c r="G14" s="104"/>
      <c r="H14" s="57"/>
    </row>
    <row r="15" spans="1:8" s="23" customFormat="1" ht="34.5" customHeight="1" x14ac:dyDescent="0.25">
      <c r="A15" s="95" t="s">
        <v>207</v>
      </c>
      <c r="B15" s="37">
        <v>7</v>
      </c>
      <c r="C15" s="37">
        <v>78</v>
      </c>
      <c r="D15" s="37">
        <v>7</v>
      </c>
      <c r="E15" s="37">
        <v>81</v>
      </c>
      <c r="F15" s="104">
        <f t="shared" si="0"/>
        <v>100</v>
      </c>
      <c r="G15" s="104">
        <f t="shared" si="0"/>
        <v>103.84615384615385</v>
      </c>
      <c r="H15" s="57"/>
    </row>
    <row r="16" spans="1:8" s="23" customFormat="1" ht="34.5" customHeight="1" x14ac:dyDescent="0.25">
      <c r="A16" s="95" t="s">
        <v>208</v>
      </c>
      <c r="B16" s="37">
        <v>3</v>
      </c>
      <c r="C16" s="37">
        <v>21</v>
      </c>
      <c r="D16" s="37">
        <v>0</v>
      </c>
      <c r="E16" s="37">
        <v>0</v>
      </c>
      <c r="F16" s="104"/>
      <c r="G16" s="104"/>
      <c r="H16" s="57"/>
    </row>
    <row r="17" spans="1:8" s="23" customFormat="1" ht="34.5" customHeight="1" x14ac:dyDescent="0.25">
      <c r="A17" s="95" t="s">
        <v>209</v>
      </c>
      <c r="B17" s="37"/>
      <c r="C17" s="37"/>
      <c r="D17" s="37"/>
      <c r="E17" s="37"/>
      <c r="F17" s="104"/>
      <c r="G17" s="104"/>
      <c r="H17" s="57"/>
    </row>
    <row r="18" spans="1:8" s="23" customFormat="1" ht="34.5" customHeight="1" x14ac:dyDescent="0.25">
      <c r="A18" s="95" t="s">
        <v>210</v>
      </c>
      <c r="B18" s="37">
        <v>7</v>
      </c>
      <c r="C18" s="37">
        <v>73</v>
      </c>
      <c r="D18" s="37">
        <v>9</v>
      </c>
      <c r="E18" s="37">
        <v>43</v>
      </c>
      <c r="F18" s="104">
        <f t="shared" si="0"/>
        <v>128.57142857142858</v>
      </c>
      <c r="G18" s="104">
        <f t="shared" si="0"/>
        <v>58.904109589041099</v>
      </c>
      <c r="H18" s="97"/>
    </row>
    <row r="19" spans="1:8" s="64" customFormat="1" ht="24.75" customHeight="1" x14ac:dyDescent="0.25">
      <c r="A19" s="95" t="s">
        <v>211</v>
      </c>
      <c r="B19" s="99"/>
      <c r="C19" s="99"/>
      <c r="D19" s="99"/>
      <c r="E19" s="99"/>
      <c r="F19" s="104"/>
      <c r="G19" s="104"/>
    </row>
    <row r="20" spans="1:8" s="64" customFormat="1" ht="19.5" customHeight="1" x14ac:dyDescent="0.25">
      <c r="A20" s="98" t="s">
        <v>212</v>
      </c>
      <c r="B20" s="37"/>
      <c r="C20" s="37"/>
      <c r="D20" s="37"/>
      <c r="E20" s="37"/>
      <c r="F20" s="104"/>
      <c r="G20" s="104"/>
    </row>
    <row r="21" spans="1:8" s="64" customFormat="1" ht="19.5" customHeight="1" x14ac:dyDescent="0.25">
      <c r="A21" s="98" t="s">
        <v>213</v>
      </c>
      <c r="B21" s="37"/>
      <c r="C21" s="37"/>
      <c r="D21" s="37"/>
      <c r="E21" s="37"/>
      <c r="F21" s="104"/>
      <c r="G21" s="104"/>
    </row>
    <row r="22" spans="1:8" s="64" customFormat="1" ht="19.5" customHeight="1" x14ac:dyDescent="0.25">
      <c r="A22" s="98" t="s">
        <v>214</v>
      </c>
      <c r="B22" s="37"/>
      <c r="C22" s="37"/>
      <c r="D22" s="37"/>
      <c r="E22" s="37"/>
      <c r="F22" s="104"/>
      <c r="G22" s="104"/>
    </row>
    <row r="23" spans="1:8" s="64" customFormat="1" ht="11.25" customHeight="1" x14ac:dyDescent="0.25">
      <c r="A23" s="102"/>
      <c r="B23" s="94"/>
      <c r="C23" s="94"/>
      <c r="D23" s="103"/>
      <c r="E23" s="103"/>
      <c r="F23" s="94"/>
      <c r="G23" s="31"/>
    </row>
    <row r="24" spans="1:8" x14ac:dyDescent="0.25">
      <c r="D24" s="14"/>
      <c r="E24" s="14"/>
    </row>
    <row r="25" spans="1:8" x14ac:dyDescent="0.25">
      <c r="D25" s="14"/>
      <c r="E25" s="14"/>
    </row>
    <row r="26" spans="1:8" x14ac:dyDescent="0.25">
      <c r="D26" s="14"/>
      <c r="E26" s="14"/>
    </row>
    <row r="27" spans="1:8" x14ac:dyDescent="0.25">
      <c r="D27" s="14"/>
      <c r="E27" s="14"/>
    </row>
    <row r="28" spans="1:8" x14ac:dyDescent="0.25">
      <c r="D28" s="14"/>
      <c r="E28" s="14"/>
    </row>
    <row r="29" spans="1:8" x14ac:dyDescent="0.25">
      <c r="D29" s="14"/>
      <c r="E29" s="14"/>
    </row>
    <row r="30" spans="1:8" x14ac:dyDescent="0.25">
      <c r="D30" s="14"/>
      <c r="E30" s="14"/>
    </row>
    <row r="31" spans="1:8" x14ac:dyDescent="0.25">
      <c r="D31" s="14"/>
      <c r="E31" s="14"/>
    </row>
    <row r="32" spans="1:8" x14ac:dyDescent="0.25">
      <c r="D32" s="15"/>
      <c r="E32" s="15"/>
    </row>
    <row r="33" spans="4:5" x14ac:dyDescent="0.25">
      <c r="D33" s="14"/>
      <c r="E33" s="14"/>
    </row>
  </sheetData>
  <mergeCells count="5">
    <mergeCell ref="A1:G1"/>
    <mergeCell ref="A2:F2"/>
    <mergeCell ref="B3:C3"/>
    <mergeCell ref="D3:E3"/>
    <mergeCell ref="F3:G3"/>
  </mergeCells>
  <pageMargins left="0.96" right="0.2" top="0.56000000000000005" bottom="0.64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9" workbookViewId="0">
      <selection sqref="A1:D36"/>
    </sheetView>
  </sheetViews>
  <sheetFormatPr defaultColWidth="9.140625" defaultRowHeight="16.5" x14ac:dyDescent="0.25"/>
  <cols>
    <col min="1" max="1" width="37.85546875" style="101" customWidth="1"/>
    <col min="2" max="4" width="15" style="1" customWidth="1"/>
    <col min="5" max="5" width="9.140625" style="1"/>
    <col min="6" max="6" width="14.5703125" style="1" bestFit="1" customWidth="1"/>
    <col min="7" max="16384" width="9.140625" style="1"/>
  </cols>
  <sheetData>
    <row r="1" spans="1:6" ht="42" customHeight="1" x14ac:dyDescent="0.25">
      <c r="A1" s="205" t="s">
        <v>286</v>
      </c>
      <c r="B1" s="206"/>
      <c r="C1" s="206"/>
      <c r="D1" s="206"/>
    </row>
    <row r="2" spans="1:6" ht="24.75" customHeight="1" x14ac:dyDescent="0.25">
      <c r="A2" s="211"/>
      <c r="B2" s="211"/>
      <c r="C2" s="211"/>
      <c r="D2" s="211"/>
    </row>
    <row r="3" spans="1:6" s="22" customFormat="1" ht="88.5" customHeight="1" x14ac:dyDescent="0.25">
      <c r="A3" s="100"/>
      <c r="B3" s="138" t="s">
        <v>215</v>
      </c>
      <c r="C3" s="138" t="s">
        <v>216</v>
      </c>
      <c r="D3" s="138" t="s">
        <v>36</v>
      </c>
    </row>
    <row r="4" spans="1:6" ht="14.25" customHeight="1" x14ac:dyDescent="0.25">
      <c r="A4" s="139"/>
      <c r="B4" s="99"/>
      <c r="C4" s="99"/>
      <c r="D4" s="99"/>
    </row>
    <row r="5" spans="1:6" s="62" customFormat="1" ht="23.25" customHeight="1" x14ac:dyDescent="0.25">
      <c r="A5" s="95" t="s">
        <v>197</v>
      </c>
      <c r="B5" s="37">
        <v>0</v>
      </c>
      <c r="C5" s="128" t="s">
        <v>268</v>
      </c>
      <c r="D5" s="104"/>
      <c r="F5" s="53"/>
    </row>
    <row r="6" spans="1:6" s="62" customFormat="1" ht="23.25" customHeight="1" x14ac:dyDescent="0.25">
      <c r="A6" s="96" t="s">
        <v>198</v>
      </c>
      <c r="B6" s="130">
        <v>40</v>
      </c>
      <c r="C6" s="130">
        <v>40</v>
      </c>
      <c r="D6" s="131">
        <f t="shared" ref="D6:D22" si="0">C6/B6*100</f>
        <v>100</v>
      </c>
      <c r="F6" s="53"/>
    </row>
    <row r="7" spans="1:6" s="23" customFormat="1" ht="23.25" customHeight="1" x14ac:dyDescent="0.25">
      <c r="A7" s="95" t="s">
        <v>199</v>
      </c>
      <c r="B7" s="130">
        <v>1255</v>
      </c>
      <c r="C7" s="130">
        <v>1237</v>
      </c>
      <c r="D7" s="131">
        <f t="shared" si="0"/>
        <v>98.565737051792823</v>
      </c>
      <c r="F7" s="57"/>
    </row>
    <row r="8" spans="1:6" s="23" customFormat="1" ht="51.75" customHeight="1" x14ac:dyDescent="0.25">
      <c r="A8" s="95" t="s">
        <v>200</v>
      </c>
      <c r="B8" s="130">
        <v>10</v>
      </c>
      <c r="C8" s="130">
        <v>10</v>
      </c>
      <c r="D8" s="131">
        <f t="shared" si="0"/>
        <v>100</v>
      </c>
      <c r="F8" s="57"/>
    </row>
    <row r="9" spans="1:6" s="23" customFormat="1" ht="35.25" customHeight="1" x14ac:dyDescent="0.25">
      <c r="A9" s="95" t="s">
        <v>201</v>
      </c>
      <c r="B9" s="130"/>
      <c r="C9" s="130"/>
      <c r="D9" s="131"/>
      <c r="F9" s="57"/>
    </row>
    <row r="10" spans="1:6" s="23" customFormat="1" ht="23.25" customHeight="1" x14ac:dyDescent="0.25">
      <c r="A10" s="95" t="s">
        <v>202</v>
      </c>
      <c r="B10" s="130">
        <v>239</v>
      </c>
      <c r="C10" s="130">
        <v>250</v>
      </c>
      <c r="D10" s="131">
        <f t="shared" si="0"/>
        <v>104.60251046025104</v>
      </c>
      <c r="F10" s="57"/>
    </row>
    <row r="11" spans="1:6" s="23" customFormat="1" ht="39" customHeight="1" x14ac:dyDescent="0.25">
      <c r="A11" s="95" t="s">
        <v>203</v>
      </c>
      <c r="B11" s="130">
        <v>4158</v>
      </c>
      <c r="C11" s="130">
        <v>4059</v>
      </c>
      <c r="D11" s="131">
        <f t="shared" si="0"/>
        <v>97.61904761904762</v>
      </c>
      <c r="F11" s="57"/>
    </row>
    <row r="12" spans="1:6" s="62" customFormat="1" ht="23.25" customHeight="1" x14ac:dyDescent="0.25">
      <c r="A12" s="95" t="s">
        <v>204</v>
      </c>
      <c r="B12" s="130">
        <v>387</v>
      </c>
      <c r="C12" s="130">
        <v>413</v>
      </c>
      <c r="D12" s="131">
        <f t="shared" si="0"/>
        <v>106.71834625322998</v>
      </c>
      <c r="F12" s="57"/>
    </row>
    <row r="13" spans="1:6" s="62" customFormat="1" ht="23.25" customHeight="1" x14ac:dyDescent="0.25">
      <c r="A13" s="95" t="s">
        <v>205</v>
      </c>
      <c r="B13" s="130">
        <v>599</v>
      </c>
      <c r="C13" s="130">
        <v>653</v>
      </c>
      <c r="D13" s="131">
        <f t="shared" si="0"/>
        <v>109.01502504173624</v>
      </c>
      <c r="F13" s="57"/>
    </row>
    <row r="14" spans="1:6" s="23" customFormat="1" ht="23.25" customHeight="1" x14ac:dyDescent="0.25">
      <c r="A14" s="96" t="s">
        <v>206</v>
      </c>
      <c r="B14" s="130">
        <v>8</v>
      </c>
      <c r="C14" s="130">
        <v>7</v>
      </c>
      <c r="D14" s="131">
        <f t="shared" si="0"/>
        <v>87.5</v>
      </c>
      <c r="F14" s="57"/>
    </row>
    <row r="15" spans="1:6" s="23" customFormat="1" ht="37.5" customHeight="1" x14ac:dyDescent="0.25">
      <c r="A15" s="95" t="s">
        <v>207</v>
      </c>
      <c r="B15" s="130">
        <v>3</v>
      </c>
      <c r="C15" s="130">
        <v>3</v>
      </c>
      <c r="D15" s="131">
        <f t="shared" si="0"/>
        <v>100</v>
      </c>
      <c r="F15" s="57"/>
    </row>
    <row r="16" spans="1:6" s="23" customFormat="1" ht="23.25" customHeight="1" x14ac:dyDescent="0.25">
      <c r="A16" s="95" t="s">
        <v>208</v>
      </c>
      <c r="B16" s="130">
        <v>146</v>
      </c>
      <c r="C16" s="130">
        <v>141</v>
      </c>
      <c r="D16" s="131">
        <f t="shared" si="0"/>
        <v>96.575342465753423</v>
      </c>
      <c r="F16" s="57"/>
    </row>
    <row r="17" spans="1:6" s="23" customFormat="1" ht="39" customHeight="1" x14ac:dyDescent="0.25">
      <c r="A17" s="95" t="s">
        <v>209</v>
      </c>
      <c r="B17" s="130">
        <v>29</v>
      </c>
      <c r="C17" s="130">
        <v>29</v>
      </c>
      <c r="D17" s="131">
        <f t="shared" si="0"/>
        <v>100</v>
      </c>
      <c r="F17" s="57"/>
    </row>
    <row r="18" spans="1:6" s="23" customFormat="1" ht="35.25" customHeight="1" x14ac:dyDescent="0.25">
      <c r="A18" s="95" t="s">
        <v>210</v>
      </c>
      <c r="B18" s="130">
        <v>96</v>
      </c>
      <c r="C18" s="130">
        <v>134</v>
      </c>
      <c r="D18" s="131">
        <f t="shared" si="0"/>
        <v>139.58333333333331</v>
      </c>
      <c r="F18" s="97"/>
    </row>
    <row r="19" spans="1:6" s="64" customFormat="1" ht="23.25" customHeight="1" x14ac:dyDescent="0.25">
      <c r="A19" s="95" t="s">
        <v>211</v>
      </c>
      <c r="B19" s="129">
        <v>4</v>
      </c>
      <c r="C19" s="129">
        <v>4</v>
      </c>
      <c r="D19" s="131">
        <f t="shared" si="0"/>
        <v>100</v>
      </c>
    </row>
    <row r="20" spans="1:6" s="64" customFormat="1" ht="23.25" customHeight="1" x14ac:dyDescent="0.25">
      <c r="A20" s="98" t="s">
        <v>212</v>
      </c>
      <c r="B20" s="130">
        <v>14</v>
      </c>
      <c r="C20" s="130">
        <v>14</v>
      </c>
      <c r="D20" s="131">
        <f t="shared" si="0"/>
        <v>100</v>
      </c>
    </row>
    <row r="21" spans="1:6" s="64" customFormat="1" ht="23.25" customHeight="1" x14ac:dyDescent="0.25">
      <c r="A21" s="98" t="s">
        <v>213</v>
      </c>
      <c r="B21" s="130">
        <v>60</v>
      </c>
      <c r="C21" s="130">
        <v>62</v>
      </c>
      <c r="D21" s="131">
        <f t="shared" si="0"/>
        <v>103.33333333333334</v>
      </c>
    </row>
    <row r="22" spans="1:6" s="64" customFormat="1" ht="23.25" customHeight="1" x14ac:dyDescent="0.25">
      <c r="A22" s="98" t="s">
        <v>214</v>
      </c>
      <c r="B22" s="130">
        <v>395</v>
      </c>
      <c r="C22" s="130">
        <v>400</v>
      </c>
      <c r="D22" s="131">
        <f t="shared" si="0"/>
        <v>101.26582278481013</v>
      </c>
    </row>
    <row r="23" spans="1:6" s="64" customFormat="1" x14ac:dyDescent="0.25">
      <c r="A23" s="102"/>
      <c r="B23" s="94"/>
      <c r="C23" s="103"/>
      <c r="D23" s="94"/>
    </row>
    <row r="24" spans="1:6" x14ac:dyDescent="0.25">
      <c r="C24" s="14"/>
    </row>
    <row r="25" spans="1:6" x14ac:dyDescent="0.25">
      <c r="C25" s="14"/>
    </row>
    <row r="26" spans="1:6" x14ac:dyDescent="0.25">
      <c r="C26" s="14"/>
    </row>
    <row r="27" spans="1:6" x14ac:dyDescent="0.25">
      <c r="C27" s="14"/>
    </row>
    <row r="28" spans="1:6" x14ac:dyDescent="0.25">
      <c r="C28" s="14"/>
    </row>
    <row r="29" spans="1:6" x14ac:dyDescent="0.25">
      <c r="C29" s="14"/>
    </row>
    <row r="30" spans="1:6" x14ac:dyDescent="0.25">
      <c r="C30" s="14"/>
    </row>
    <row r="31" spans="1:6" x14ac:dyDescent="0.25">
      <c r="C31" s="14"/>
    </row>
    <row r="32" spans="1:6" x14ac:dyDescent="0.25">
      <c r="C32" s="15"/>
    </row>
    <row r="33" spans="3:3" x14ac:dyDescent="0.25">
      <c r="C33" s="14"/>
    </row>
  </sheetData>
  <mergeCells count="2">
    <mergeCell ref="A1:D1"/>
    <mergeCell ref="A2:D2"/>
  </mergeCells>
  <pageMargins left="0.97" right="0.64" top="0.62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E12"/>
    </sheetView>
  </sheetViews>
  <sheetFormatPr defaultColWidth="9.140625" defaultRowHeight="16.5" x14ac:dyDescent="0.25"/>
  <cols>
    <col min="1" max="1" width="3.85546875" style="3" customWidth="1"/>
    <col min="2" max="2" width="35.5703125" style="3" customWidth="1"/>
    <col min="3" max="3" width="19.28515625" style="1" customWidth="1"/>
    <col min="4" max="4" width="18.7109375" style="1" customWidth="1"/>
    <col min="5" max="5" width="12.42578125" style="1" customWidth="1"/>
    <col min="6" max="16384" width="9.140625" style="1"/>
  </cols>
  <sheetData>
    <row r="1" spans="1:9" ht="35.25" customHeight="1" x14ac:dyDescent="0.25">
      <c r="A1" s="205" t="s">
        <v>274</v>
      </c>
      <c r="B1" s="205"/>
      <c r="C1" s="205"/>
      <c r="D1" s="205"/>
      <c r="E1" s="205"/>
      <c r="F1" s="2"/>
      <c r="G1" s="2"/>
      <c r="H1" s="2"/>
      <c r="I1" s="2"/>
    </row>
    <row r="2" spans="1:9" ht="22.5" customHeight="1" x14ac:dyDescent="0.25">
      <c r="B2" s="32"/>
      <c r="E2" s="33"/>
    </row>
    <row r="3" spans="1:9" s="22" customFormat="1" ht="64.5" customHeight="1" x14ac:dyDescent="0.25">
      <c r="A3" s="16"/>
      <c r="B3" s="16"/>
      <c r="C3" s="133" t="s">
        <v>94</v>
      </c>
      <c r="D3" s="133" t="s">
        <v>95</v>
      </c>
      <c r="E3" s="133" t="s">
        <v>13</v>
      </c>
    </row>
    <row r="4" spans="1:9" s="22" customFormat="1" ht="40.5" customHeight="1" x14ac:dyDescent="0.25">
      <c r="A4" s="207" t="s">
        <v>247</v>
      </c>
      <c r="B4" s="207"/>
      <c r="C4" s="115">
        <f>C5+C6+C7</f>
        <v>4018700.4744666247</v>
      </c>
      <c r="D4" s="115">
        <f>D5+D6+D7</f>
        <v>4164207.7400889336</v>
      </c>
      <c r="E4" s="116">
        <f>D4/C4*100</f>
        <v>103.62075418525988</v>
      </c>
    </row>
    <row r="5" spans="1:9" s="22" customFormat="1" ht="27.75" customHeight="1" x14ac:dyDescent="0.25">
      <c r="A5" s="213" t="s">
        <v>248</v>
      </c>
      <c r="B5" s="213"/>
      <c r="C5" s="117">
        <v>3243229.9047147627</v>
      </c>
      <c r="D5" s="117">
        <v>3272804.6478489437</v>
      </c>
      <c r="E5" s="118">
        <f t="shared" ref="E5:E11" si="0">D5/C5*100</f>
        <v>100.91189166365257</v>
      </c>
    </row>
    <row r="6" spans="1:9" s="22" customFormat="1" ht="27.75" customHeight="1" x14ac:dyDescent="0.25">
      <c r="A6" s="213" t="s">
        <v>249</v>
      </c>
      <c r="B6" s="213"/>
      <c r="C6" s="117">
        <v>43823.083251862408</v>
      </c>
      <c r="D6" s="117">
        <v>93710.487709989597</v>
      </c>
      <c r="E6" s="118">
        <f t="shared" si="0"/>
        <v>213.83818927438671</v>
      </c>
    </row>
    <row r="7" spans="1:9" s="22" customFormat="1" ht="27.75" customHeight="1" x14ac:dyDescent="0.25">
      <c r="A7" s="213" t="s">
        <v>250</v>
      </c>
      <c r="B7" s="213"/>
      <c r="C7" s="117">
        <v>731647.48649999988</v>
      </c>
      <c r="D7" s="117">
        <v>797692.60453000001</v>
      </c>
      <c r="E7" s="118">
        <f t="shared" si="0"/>
        <v>109.02690424673524</v>
      </c>
    </row>
    <row r="8" spans="1:9" ht="36.75" customHeight="1" x14ac:dyDescent="0.25">
      <c r="A8" s="207" t="s">
        <v>251</v>
      </c>
      <c r="B8" s="207"/>
      <c r="C8" s="119">
        <f>C9+C10+C11</f>
        <v>2224778.3242074959</v>
      </c>
      <c r="D8" s="119">
        <f>D9+D10+D11</f>
        <v>2300451.400935648</v>
      </c>
      <c r="E8" s="116">
        <f t="shared" si="0"/>
        <v>103.40137603395196</v>
      </c>
      <c r="G8" s="3"/>
    </row>
    <row r="9" spans="1:9" ht="24" customHeight="1" x14ac:dyDescent="0.25">
      <c r="A9" s="213" t="s">
        <v>248</v>
      </c>
      <c r="B9" s="213"/>
      <c r="C9" s="117">
        <v>1808069.2054094959</v>
      </c>
      <c r="D9" s="117">
        <v>1847982.242091648</v>
      </c>
      <c r="E9" s="118">
        <f t="shared" si="0"/>
        <v>102.207494965499</v>
      </c>
    </row>
    <row r="10" spans="1:9" ht="24" customHeight="1" x14ac:dyDescent="0.25">
      <c r="A10" s="213" t="s">
        <v>249</v>
      </c>
      <c r="B10" s="213"/>
      <c r="C10" s="117">
        <v>25978.018798000001</v>
      </c>
      <c r="D10" s="117">
        <v>50556.958844000001</v>
      </c>
      <c r="E10" s="118">
        <f t="shared" si="0"/>
        <v>194.61437470317131</v>
      </c>
    </row>
    <row r="11" spans="1:9" ht="24" customHeight="1" x14ac:dyDescent="0.25">
      <c r="A11" s="213" t="s">
        <v>252</v>
      </c>
      <c r="B11" s="213"/>
      <c r="C11" s="117">
        <v>390731.1</v>
      </c>
      <c r="D11" s="117">
        <v>401912.19999999995</v>
      </c>
      <c r="E11" s="118">
        <f t="shared" si="0"/>
        <v>102.86158434790576</v>
      </c>
    </row>
    <row r="12" spans="1:9" x14ac:dyDescent="0.25">
      <c r="A12" s="41"/>
      <c r="B12" s="41"/>
      <c r="C12" s="31"/>
      <c r="D12" s="31"/>
      <c r="E12" s="31"/>
    </row>
    <row r="13" spans="1:9" x14ac:dyDescent="0.25">
      <c r="B13" s="5"/>
    </row>
  </sheetData>
  <mergeCells count="9">
    <mergeCell ref="A10:B10"/>
    <mergeCell ref="A11:B11"/>
    <mergeCell ref="A1:E1"/>
    <mergeCell ref="A8:B8"/>
    <mergeCell ref="A4:B4"/>
    <mergeCell ref="A5:B5"/>
    <mergeCell ref="A6:B6"/>
    <mergeCell ref="A7:B7"/>
    <mergeCell ref="A9:B9"/>
  </mergeCells>
  <pageMargins left="0.69" right="0.4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2" workbookViewId="0">
      <selection activeCell="A14" sqref="A14:XFD14"/>
    </sheetView>
  </sheetViews>
  <sheetFormatPr defaultColWidth="9.140625" defaultRowHeight="16.5" x14ac:dyDescent="0.25"/>
  <cols>
    <col min="1" max="1" width="3.85546875" style="11" customWidth="1"/>
    <col min="2" max="2" width="33.5703125" style="11" customWidth="1"/>
    <col min="3" max="4" width="15.85546875" style="11" customWidth="1"/>
    <col min="5" max="5" width="12.7109375" style="11" customWidth="1"/>
    <col min="6" max="7" width="12.85546875" style="11" customWidth="1"/>
    <col min="8" max="8" width="20" style="11" customWidth="1"/>
    <col min="9" max="16384" width="9.140625" style="11"/>
  </cols>
  <sheetData>
    <row r="1" spans="1:9" ht="35.25" customHeight="1" x14ac:dyDescent="0.25">
      <c r="A1" s="214" t="s">
        <v>270</v>
      </c>
      <c r="B1" s="214"/>
      <c r="C1" s="214"/>
      <c r="D1" s="214"/>
      <c r="E1" s="214"/>
      <c r="F1" s="10"/>
      <c r="G1" s="10"/>
      <c r="H1" s="10"/>
      <c r="I1" s="10"/>
    </row>
    <row r="3" spans="1:9" s="12" customFormat="1" ht="85.5" customHeight="1" x14ac:dyDescent="0.25">
      <c r="A3" s="48"/>
      <c r="B3" s="48"/>
      <c r="C3" s="49" t="s">
        <v>3</v>
      </c>
      <c r="D3" s="49" t="s">
        <v>137</v>
      </c>
      <c r="E3" s="49" t="s">
        <v>36</v>
      </c>
    </row>
    <row r="4" spans="1:9" s="13" customFormat="1" ht="40.5" customHeight="1" x14ac:dyDescent="0.25">
      <c r="A4" s="215" t="s">
        <v>105</v>
      </c>
      <c r="B4" s="215"/>
      <c r="C4" s="26">
        <f>C5+C6+C7</f>
        <v>1220003</v>
      </c>
      <c r="D4" s="26">
        <f>D5+D6+D7</f>
        <v>1263262</v>
      </c>
      <c r="E4" s="38">
        <f>D4/C4*100</f>
        <v>103.54581095292387</v>
      </c>
    </row>
    <row r="5" spans="1:9" s="12" customFormat="1" ht="23.25" customHeight="1" x14ac:dyDescent="0.25">
      <c r="A5" s="11"/>
      <c r="B5" s="10" t="s">
        <v>60</v>
      </c>
      <c r="C5" s="28">
        <v>46260</v>
      </c>
      <c r="D5" s="28">
        <v>49451</v>
      </c>
      <c r="E5" s="39">
        <f t="shared" ref="E5:E10" si="0">D5/C5*100</f>
        <v>106.89796800691742</v>
      </c>
    </row>
    <row r="6" spans="1:9" s="12" customFormat="1" ht="23.25" customHeight="1" x14ac:dyDescent="0.25">
      <c r="A6" s="11"/>
      <c r="B6" s="10" t="s">
        <v>61</v>
      </c>
      <c r="C6" s="28">
        <v>1173743</v>
      </c>
      <c r="D6" s="28">
        <v>1213811</v>
      </c>
      <c r="E6" s="39">
        <f t="shared" si="0"/>
        <v>103.41369447996709</v>
      </c>
    </row>
    <row r="7" spans="1:9" s="13" customFormat="1" ht="23.25" customHeight="1" x14ac:dyDescent="0.25">
      <c r="A7" s="50"/>
      <c r="B7" s="10" t="s">
        <v>62</v>
      </c>
      <c r="C7" s="28">
        <v>0</v>
      </c>
      <c r="D7" s="28">
        <v>0</v>
      </c>
      <c r="E7" s="39"/>
    </row>
    <row r="8" spans="1:9" s="12" customFormat="1" ht="38.25" customHeight="1" x14ac:dyDescent="0.25">
      <c r="A8" s="215" t="s">
        <v>106</v>
      </c>
      <c r="B8" s="215"/>
      <c r="C8" s="26">
        <f>C9+C10+C11</f>
        <v>807322</v>
      </c>
      <c r="D8" s="26">
        <f>D9+D10+D11</f>
        <v>817322</v>
      </c>
      <c r="E8" s="38">
        <f t="shared" si="0"/>
        <v>101.23866313565095</v>
      </c>
    </row>
    <row r="9" spans="1:9" s="12" customFormat="1" ht="23.25" customHeight="1" x14ac:dyDescent="0.25">
      <c r="A9" s="11"/>
      <c r="B9" s="10" t="s">
        <v>60</v>
      </c>
      <c r="C9" s="28">
        <v>30612</v>
      </c>
      <c r="D9" s="28">
        <v>31994</v>
      </c>
      <c r="E9" s="39">
        <f t="shared" si="0"/>
        <v>104.51456944988892</v>
      </c>
    </row>
    <row r="10" spans="1:9" s="12" customFormat="1" ht="23.25" customHeight="1" x14ac:dyDescent="0.25">
      <c r="A10" s="11"/>
      <c r="B10" s="10" t="s">
        <v>61</v>
      </c>
      <c r="C10" s="28">
        <v>776710</v>
      </c>
      <c r="D10" s="28">
        <v>785328</v>
      </c>
      <c r="E10" s="39">
        <f t="shared" si="0"/>
        <v>101.10955182758043</v>
      </c>
    </row>
    <row r="11" spans="1:9" s="13" customFormat="1" ht="23.25" customHeight="1" x14ac:dyDescent="0.25">
      <c r="A11" s="51"/>
      <c r="B11" s="52" t="s">
        <v>62</v>
      </c>
      <c r="C11" s="57">
        <v>0</v>
      </c>
      <c r="D11" s="57">
        <v>0</v>
      </c>
      <c r="E11" s="39"/>
    </row>
    <row r="12" spans="1:9" ht="10.5" customHeight="1" x14ac:dyDescent="0.25">
      <c r="A12" s="54"/>
      <c r="B12" s="54"/>
      <c r="C12" s="54"/>
      <c r="D12" s="54"/>
      <c r="E12" s="54"/>
    </row>
    <row r="13" spans="1:9" ht="10.5" customHeight="1" x14ac:dyDescent="0.25">
      <c r="A13" s="55"/>
      <c r="B13" s="55"/>
      <c r="C13" s="55"/>
      <c r="D13" s="55"/>
      <c r="E13" s="55"/>
    </row>
    <row r="14" spans="1:9" ht="24" customHeight="1" x14ac:dyDescent="0.25">
      <c r="A14" s="214" t="s">
        <v>271</v>
      </c>
      <c r="B14" s="214"/>
      <c r="C14" s="214"/>
      <c r="D14" s="214"/>
      <c r="E14" s="214"/>
    </row>
    <row r="16" spans="1:9" ht="82.5" x14ac:dyDescent="0.25">
      <c r="A16" s="48"/>
      <c r="B16" s="48"/>
      <c r="C16" s="49" t="s">
        <v>3</v>
      </c>
      <c r="D16" s="49" t="s">
        <v>137</v>
      </c>
      <c r="E16" s="49" t="s">
        <v>36</v>
      </c>
    </row>
    <row r="17" spans="1:5" ht="34.5" customHeight="1" x14ac:dyDescent="0.25">
      <c r="A17" s="215" t="s">
        <v>138</v>
      </c>
      <c r="B17" s="215"/>
      <c r="C17" s="26">
        <f>C19+C21</f>
        <v>1440175</v>
      </c>
      <c r="D17" s="26">
        <f>D19+D21</f>
        <v>1594299</v>
      </c>
      <c r="E17" s="38">
        <f>D17/C17*100</f>
        <v>110.70175499505268</v>
      </c>
    </row>
    <row r="18" spans="1:5" ht="20.25" customHeight="1" x14ac:dyDescent="0.25">
      <c r="B18" s="10" t="s">
        <v>60</v>
      </c>
      <c r="C18" s="28">
        <v>0</v>
      </c>
      <c r="D18" s="28">
        <v>0</v>
      </c>
      <c r="E18" s="38"/>
    </row>
    <row r="19" spans="1:5" ht="20.25" customHeight="1" x14ac:dyDescent="0.25">
      <c r="B19" s="10" t="s">
        <v>61</v>
      </c>
      <c r="C19" s="28">
        <v>492537</v>
      </c>
      <c r="D19" s="28">
        <v>611024</v>
      </c>
      <c r="E19" s="39">
        <f t="shared" ref="E19:E25" si="1">D19/C19*100</f>
        <v>124.05646682381222</v>
      </c>
    </row>
    <row r="20" spans="1:5" ht="20.25" customHeight="1" x14ac:dyDescent="0.25">
      <c r="A20" s="50"/>
      <c r="B20" s="10" t="s">
        <v>62</v>
      </c>
      <c r="C20" s="26">
        <v>0</v>
      </c>
      <c r="D20" s="26">
        <v>0</v>
      </c>
      <c r="E20" s="39"/>
    </row>
    <row r="21" spans="1:5" ht="20.25" customHeight="1" x14ac:dyDescent="0.25">
      <c r="A21" s="50"/>
      <c r="B21" s="10" t="s">
        <v>272</v>
      </c>
      <c r="C21" s="28">
        <v>947638</v>
      </c>
      <c r="D21" s="28">
        <v>983275</v>
      </c>
      <c r="E21" s="39">
        <f t="shared" si="1"/>
        <v>103.76061322994646</v>
      </c>
    </row>
    <row r="22" spans="1:5" ht="33" customHeight="1" x14ac:dyDescent="0.25">
      <c r="A22" s="215" t="s">
        <v>139</v>
      </c>
      <c r="B22" s="215"/>
      <c r="C22" s="26">
        <f>C23+C24+C25+C26</f>
        <v>903157</v>
      </c>
      <c r="D22" s="26">
        <f>D23+D24+D25+D26</f>
        <v>914390</v>
      </c>
      <c r="E22" s="38">
        <f t="shared" si="1"/>
        <v>101.24374831839869</v>
      </c>
    </row>
    <row r="23" spans="1:5" ht="20.25" customHeight="1" x14ac:dyDescent="0.25">
      <c r="B23" s="10" t="s">
        <v>235</v>
      </c>
      <c r="C23" s="28">
        <v>471559</v>
      </c>
      <c r="D23" s="28">
        <v>390841</v>
      </c>
      <c r="E23" s="38">
        <f t="shared" si="1"/>
        <v>82.882735776435197</v>
      </c>
    </row>
    <row r="24" spans="1:5" ht="20.25" customHeight="1" x14ac:dyDescent="0.25">
      <c r="B24" s="10" t="s">
        <v>236</v>
      </c>
      <c r="C24" s="28">
        <v>64467</v>
      </c>
      <c r="D24" s="28">
        <v>200034</v>
      </c>
      <c r="E24" s="38">
        <f t="shared" si="1"/>
        <v>310.28898506212477</v>
      </c>
    </row>
    <row r="25" spans="1:5" ht="20.25" customHeight="1" x14ac:dyDescent="0.25">
      <c r="A25" s="51"/>
      <c r="B25" s="52" t="s">
        <v>237</v>
      </c>
      <c r="C25" s="57">
        <v>367131</v>
      </c>
      <c r="D25" s="57">
        <v>323515</v>
      </c>
      <c r="E25" s="38">
        <f t="shared" si="1"/>
        <v>88.119771961506927</v>
      </c>
    </row>
    <row r="26" spans="1:5" ht="20.25" customHeight="1" x14ac:dyDescent="0.25">
      <c r="A26" s="51"/>
      <c r="B26" s="52" t="s">
        <v>238</v>
      </c>
      <c r="C26" s="53"/>
      <c r="D26" s="53">
        <v>0</v>
      </c>
      <c r="E26" s="38"/>
    </row>
    <row r="27" spans="1:5" ht="12" customHeight="1" x14ac:dyDescent="0.25">
      <c r="A27" s="54"/>
      <c r="B27" s="54"/>
      <c r="C27" s="54"/>
      <c r="D27" s="54"/>
      <c r="E27" s="54"/>
    </row>
  </sheetData>
  <mergeCells count="6">
    <mergeCell ref="A1:E1"/>
    <mergeCell ref="A4:B4"/>
    <mergeCell ref="A8:B8"/>
    <mergeCell ref="A17:B17"/>
    <mergeCell ref="A22:B22"/>
    <mergeCell ref="A14:E14"/>
  </mergeCells>
  <pageMargins left="1.08" right="0.7" top="0.57999999999999996" bottom="0.37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10" sqref="H10"/>
    </sheetView>
  </sheetViews>
  <sheetFormatPr defaultColWidth="9.140625" defaultRowHeight="16.5" x14ac:dyDescent="0.25"/>
  <cols>
    <col min="1" max="1" width="3.85546875" style="4" customWidth="1"/>
    <col min="2" max="2" width="38.140625" style="4" customWidth="1"/>
    <col min="3" max="3" width="17" style="2" customWidth="1"/>
    <col min="4" max="4" width="14.7109375" style="2" customWidth="1"/>
    <col min="5" max="5" width="13.85546875" style="2" customWidth="1"/>
    <col min="6" max="16384" width="9.140625" style="2"/>
  </cols>
  <sheetData>
    <row r="1" spans="1:5" ht="45" customHeight="1" x14ac:dyDescent="0.25">
      <c r="A1" s="216" t="s">
        <v>288</v>
      </c>
      <c r="B1" s="216"/>
      <c r="C1" s="216"/>
      <c r="D1" s="216"/>
      <c r="E1" s="216"/>
    </row>
    <row r="3" spans="1:5" s="25" customFormat="1" ht="72.75" customHeight="1" x14ac:dyDescent="0.25">
      <c r="A3" s="16"/>
      <c r="B3" s="16"/>
      <c r="C3" s="17" t="s">
        <v>3</v>
      </c>
      <c r="D3" s="17" t="s">
        <v>0</v>
      </c>
      <c r="E3" s="17" t="s">
        <v>36</v>
      </c>
    </row>
    <row r="4" spans="1:5" s="25" customFormat="1" ht="26.25" customHeight="1" x14ac:dyDescent="0.25">
      <c r="A4" s="84" t="s">
        <v>2</v>
      </c>
      <c r="B4" s="84"/>
      <c r="C4" s="140">
        <f>C6+C7+C8+C9</f>
        <v>1787813</v>
      </c>
      <c r="D4" s="140">
        <f>D6+D7+D8</f>
        <v>2388195</v>
      </c>
      <c r="E4" s="119">
        <f>D4/C4*100</f>
        <v>133.58192383655339</v>
      </c>
    </row>
    <row r="5" spans="1:5" s="56" customFormat="1" ht="27" customHeight="1" x14ac:dyDescent="0.3">
      <c r="A5" s="141" t="s">
        <v>63</v>
      </c>
      <c r="B5" s="141"/>
      <c r="C5" s="142"/>
      <c r="D5" s="143"/>
      <c r="E5" s="119"/>
    </row>
    <row r="6" spans="1:5" ht="27" customHeight="1" x14ac:dyDescent="0.25">
      <c r="A6" s="36"/>
      <c r="B6" s="36" t="s">
        <v>64</v>
      </c>
      <c r="C6" s="144">
        <v>1504070</v>
      </c>
      <c r="D6" s="144">
        <v>2119856</v>
      </c>
      <c r="E6" s="145">
        <f t="shared" ref="E6:E14" si="0">D6/C6*100</f>
        <v>140.94131257188826</v>
      </c>
    </row>
    <row r="7" spans="1:5" ht="39.75" customHeight="1" x14ac:dyDescent="0.25">
      <c r="A7" s="36"/>
      <c r="B7" s="146" t="s">
        <v>65</v>
      </c>
      <c r="C7" s="144">
        <v>230333</v>
      </c>
      <c r="D7" s="144">
        <v>125870</v>
      </c>
      <c r="E7" s="145">
        <f t="shared" si="0"/>
        <v>54.646967651183289</v>
      </c>
    </row>
    <row r="8" spans="1:5" ht="27" customHeight="1" x14ac:dyDescent="0.25">
      <c r="A8" s="36"/>
      <c r="B8" s="36" t="s">
        <v>66</v>
      </c>
      <c r="C8" s="144">
        <v>53410</v>
      </c>
      <c r="D8" s="144">
        <v>142469</v>
      </c>
      <c r="E8" s="145">
        <f t="shared" si="0"/>
        <v>266.74592772888974</v>
      </c>
    </row>
    <row r="9" spans="1:5" ht="27" customHeight="1" x14ac:dyDescent="0.25">
      <c r="A9" s="36"/>
      <c r="B9" s="36" t="s">
        <v>67</v>
      </c>
      <c r="C9" s="144">
        <v>0</v>
      </c>
      <c r="D9" s="144">
        <v>0</v>
      </c>
      <c r="E9" s="145"/>
    </row>
    <row r="10" spans="1:5" s="25" customFormat="1" ht="27" customHeight="1" x14ac:dyDescent="0.25">
      <c r="A10" s="84"/>
      <c r="B10" s="36" t="s">
        <v>68</v>
      </c>
      <c r="C10" s="147" t="s">
        <v>268</v>
      </c>
      <c r="D10" s="140">
        <v>0</v>
      </c>
      <c r="E10" s="119"/>
    </row>
    <row r="11" spans="1:5" s="56" customFormat="1" ht="27" customHeight="1" x14ac:dyDescent="0.3">
      <c r="A11" s="141" t="s">
        <v>69</v>
      </c>
      <c r="B11" s="141"/>
      <c r="C11" s="143">
        <f>C12+C13</f>
        <v>1787813</v>
      </c>
      <c r="D11" s="143">
        <f>D12+D13</f>
        <v>2388194</v>
      </c>
      <c r="E11" s="119">
        <f t="shared" si="0"/>
        <v>133.58186790229178</v>
      </c>
    </row>
    <row r="12" spans="1:5" ht="27" customHeight="1" x14ac:dyDescent="0.25">
      <c r="A12" s="36"/>
      <c r="B12" s="36" t="s">
        <v>70</v>
      </c>
      <c r="C12" s="144">
        <v>589476</v>
      </c>
      <c r="D12" s="144">
        <v>1236774</v>
      </c>
      <c r="E12" s="145">
        <f t="shared" si="0"/>
        <v>209.80905075015778</v>
      </c>
    </row>
    <row r="13" spans="1:5" s="25" customFormat="1" ht="27" customHeight="1" x14ac:dyDescent="0.25">
      <c r="A13" s="83"/>
      <c r="B13" s="36" t="s">
        <v>71</v>
      </c>
      <c r="C13" s="144">
        <v>1198337</v>
      </c>
      <c r="D13" s="144">
        <v>1151420</v>
      </c>
      <c r="E13" s="145">
        <f t="shared" si="0"/>
        <v>96.084824218896685</v>
      </c>
    </row>
    <row r="14" spans="1:5" s="25" customFormat="1" ht="27" customHeight="1" x14ac:dyDescent="0.25">
      <c r="A14" s="83"/>
      <c r="B14" s="148" t="s">
        <v>194</v>
      </c>
      <c r="C14" s="144">
        <v>959454</v>
      </c>
      <c r="D14" s="144">
        <v>981008</v>
      </c>
      <c r="E14" s="145">
        <f t="shared" si="0"/>
        <v>102.24648602225849</v>
      </c>
    </row>
    <row r="15" spans="1:5" ht="27" customHeight="1" x14ac:dyDescent="0.25">
      <c r="A15" s="149"/>
      <c r="B15" s="149" t="s">
        <v>72</v>
      </c>
      <c r="C15" s="150">
        <v>0</v>
      </c>
      <c r="D15" s="150">
        <v>0</v>
      </c>
      <c r="E15" s="145"/>
    </row>
    <row r="16" spans="1:5" x14ac:dyDescent="0.25">
      <c r="A16" s="58"/>
      <c r="B16" s="58"/>
      <c r="C16" s="59"/>
      <c r="D16" s="59"/>
      <c r="E16" s="59"/>
    </row>
  </sheetData>
  <mergeCells count="1">
    <mergeCell ref="A1:E1"/>
  </mergeCells>
  <pageMargins left="0.97" right="0.59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1.DT. Dan so</vt:lpstr>
      <vt:lpstr>2. Chỉ tiêu KT TH</vt:lpstr>
      <vt:lpstr>3.Thu - chi NSNN</vt:lpstr>
      <vt:lpstr>4 DN</vt:lpstr>
      <vt:lpstr>5 HTX</vt:lpstr>
      <vt:lpstr>6 Ca the</vt:lpstr>
      <vt:lpstr>7. GO NN</vt:lpstr>
      <vt:lpstr>8.9 GO CN.XD</vt:lpstr>
      <vt:lpstr>10.Von ĐT</vt:lpstr>
      <vt:lpstr>11.TMDV</vt:lpstr>
      <vt:lpstr>12.Cây hàng năm</vt:lpstr>
      <vt:lpstr>13. KQSX cây lâu năm</vt:lpstr>
      <vt:lpstr>14.Chăn nuôi</vt:lpstr>
      <vt:lpstr>15.lâm nghiệp</vt:lpstr>
      <vt:lpstr>16.Thủy sản</vt:lpstr>
      <vt:lpstr>17 Giáo dục</vt:lpstr>
      <vt:lpstr>18. Y tế</vt:lpstr>
      <vt:lpstr>19. MSDC&amp;ATXH</vt:lpstr>
      <vt:lpstr>Sheet1</vt:lpstr>
      <vt:lpstr>'1.DT. Dan so'!Print_Titles</vt:lpstr>
      <vt:lpstr>'12.Cây hàng năm'!Print_Titles</vt:lpstr>
      <vt:lpstr>'13. KQSX cây lâu năm'!Print_Titles</vt:lpstr>
      <vt:lpstr>'18. Y tế'!Print_Titles</vt:lpstr>
      <vt:lpstr>'4 DN'!Print_Titles</vt:lpstr>
      <vt:lpstr>'5 HTX'!Print_Titles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Kien</dc:creator>
  <cp:lastModifiedBy>Windows User</cp:lastModifiedBy>
  <cp:lastPrinted>2023-03-17T02:08:35Z</cp:lastPrinted>
  <dcterms:created xsi:type="dcterms:W3CDTF">2017-10-27T01:42:34Z</dcterms:created>
  <dcterms:modified xsi:type="dcterms:W3CDTF">2023-03-17T02:09:04Z</dcterms:modified>
</cp:coreProperties>
</file>